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85" windowWidth="19755" windowHeight="7170"/>
  </bookViews>
  <sheets>
    <sheet name="Тарификация 08-2020" sheetId="1" r:id="rId1"/>
  </sheets>
  <definedNames>
    <definedName name="_xlnm.Print_Area" localSheetId="0">'Тарификация 08-2020'!$B$1:$FB$66</definedName>
  </definedNames>
  <calcPr calcId="124519"/>
</workbook>
</file>

<file path=xl/calcChain.xml><?xml version="1.0" encoding="utf-8"?>
<calcChain xmlns="http://schemas.openxmlformats.org/spreadsheetml/2006/main">
  <c r="AU58" i="1"/>
  <c r="AT58"/>
  <c r="AS58"/>
  <c r="AR58"/>
  <c r="AQ58"/>
  <c r="AP58"/>
  <c r="AO58"/>
  <c r="AN58"/>
  <c r="AK58"/>
  <c r="AJ58"/>
  <c r="AI58"/>
  <c r="AH58"/>
  <c r="AG58"/>
  <c r="AF58"/>
  <c r="AE58"/>
  <c r="AD58"/>
  <c r="AC58"/>
  <c r="AA58"/>
  <c r="W58"/>
  <c r="V58"/>
  <c r="U58"/>
  <c r="T58"/>
  <c r="S58"/>
  <c r="R58"/>
  <c r="AB48"/>
  <c r="AB28"/>
  <c r="AB18"/>
  <c r="DK17"/>
  <c r="DM17" s="1"/>
  <c r="DF17"/>
  <c r="DH17" s="1"/>
  <c r="CQ17"/>
  <c r="CS17" s="1"/>
  <c r="CL17"/>
  <c r="CN17" s="1"/>
  <c r="BU17"/>
  <c r="DW17" s="1"/>
  <c r="EK17" s="1"/>
  <c r="BT17"/>
  <c r="DV17" s="1"/>
  <c r="EJ17" s="1"/>
  <c r="BS17"/>
  <c r="DU17" s="1"/>
  <c r="EI17" s="1"/>
  <c r="BR17"/>
  <c r="DT17" s="1"/>
  <c r="EH17" s="1"/>
  <c r="EX16"/>
  <c r="EU16"/>
  <c r="ET16"/>
  <c r="AX17"/>
  <c r="AB12"/>
  <c r="AB10"/>
  <c r="AB8"/>
  <c r="AB6"/>
  <c r="CM17" l="1"/>
  <c r="CO17" s="1"/>
  <c r="CR17"/>
  <c r="CT17" s="1"/>
  <c r="DG17"/>
  <c r="DI17" s="1"/>
  <c r="DL17"/>
  <c r="DN17" s="1"/>
  <c r="AB58"/>
  <c r="CV17"/>
  <c r="AW17"/>
  <c r="CB17"/>
  <c r="R55"/>
  <c r="S55"/>
  <c r="CD17" l="1"/>
  <c r="CC17"/>
  <c r="CE17" s="1"/>
  <c r="BN17"/>
  <c r="CX17"/>
  <c r="CW17"/>
  <c r="CY17" s="1"/>
  <c r="CG17"/>
  <c r="DA17" l="1"/>
  <c r="DP17" s="1"/>
  <c r="CI17"/>
  <c r="CH17"/>
  <c r="CJ17" s="1"/>
  <c r="BY17"/>
  <c r="BX17"/>
  <c r="BZ17" s="1"/>
  <c r="AY17" l="1"/>
  <c r="AZ17" s="1"/>
  <c r="DC17"/>
  <c r="DB17"/>
  <c r="DD17" s="1"/>
  <c r="EB17" s="1"/>
  <c r="EA17"/>
  <c r="ED17" l="1"/>
  <c r="BK17"/>
  <c r="EO17" s="1"/>
  <c r="BA17"/>
  <c r="DZ17"/>
  <c r="BC17" l="1"/>
  <c r="BB17"/>
  <c r="BP17" s="1"/>
  <c r="DR17" s="1"/>
  <c r="BO17"/>
  <c r="BJ17"/>
  <c r="EN17" s="1"/>
  <c r="BH17" l="1"/>
  <c r="BI17"/>
  <c r="BQ17"/>
  <c r="DS17" s="1"/>
  <c r="EG17" s="1"/>
  <c r="BL17"/>
  <c r="EP17" s="1"/>
  <c r="DQ17"/>
  <c r="EE17" s="1"/>
  <c r="BV17" l="1"/>
  <c r="DX17" s="1"/>
  <c r="BW17"/>
  <c r="DY17" l="1"/>
  <c r="EM17" s="1"/>
  <c r="EL17"/>
</calcChain>
</file>

<file path=xl/comments1.xml><?xml version="1.0" encoding="utf-8"?>
<comments xmlns="http://schemas.openxmlformats.org/spreadsheetml/2006/main">
  <authors>
    <author>Автор</author>
    <author>User</author>
  </authors>
  <commentList>
    <comment ref="X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25
старш.кл 30
неполн.кл 50%</t>
        </r>
      </text>
    </comment>
    <comment ref="AO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50
старш.кл 60
неполн.кл 50%</t>
        </r>
      </text>
    </comment>
    <comment ref="W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20
яз  25
нач кл 20
неполн класс делим на 2</t>
        </r>
      </text>
    </comment>
    <comment ref="X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25
старш.кл 30
неполн.кл 50%
</t>
        </r>
      </text>
    </comment>
    <comment ref="AC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30%,70%,100 %</t>
        </r>
      </text>
    </comment>
    <comment ref="AN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40
яз  50
нач кл 40 мат 50яз
неполн класс делим на 2</t>
        </r>
      </text>
    </comment>
    <comment ref="AO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50
старш.кл 60
неполн.кл 50%
</t>
        </r>
      </text>
    </comment>
    <comment ref="W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20
яз  25
нач кл 20
неполн класс делим на 2</t>
        </r>
      </text>
    </comment>
    <comment ref="AC9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30%,70%,100 %</t>
        </r>
      </text>
    </comment>
    <comment ref="AN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40
яз  50
нач кл 40 мат 50яз
неполн класс делим на 2</t>
        </r>
      </text>
    </comment>
    <comment ref="AO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50
старш.кл 60
неполн.кл 50%
</t>
        </r>
      </text>
    </comment>
    <comment ref="W1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20
яз  25
нач кл 20
неполн класс делим на 2</t>
        </r>
      </text>
    </comment>
    <comment ref="AC1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30%,70%,100 %</t>
        </r>
      </text>
    </comment>
    <comment ref="AN1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40
яз  50
нач кл 40 мат 50яз
неполн класс делим на 2</t>
        </r>
      </text>
    </comment>
    <comment ref="AO1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50
старш.кл 60
неполн.кл 50%
</t>
        </r>
      </text>
    </comment>
    <comment ref="W1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20
яз  25
нач кл 20
неполн класс делим на 2</t>
        </r>
      </text>
    </comment>
    <comment ref="X1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25
старш.кл 30
неполн.кл 50%
</t>
        </r>
      </text>
    </comment>
    <comment ref="AC1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30%,70%,100 %</t>
        </r>
      </text>
    </comment>
    <comment ref="AN1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40
яз  50
нач кл 40 мат 50яз
неполн класс делим на 2</t>
        </r>
      </text>
    </comment>
    <comment ref="AO1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50
старш.кл 60
неполн.кл 50%
</t>
        </r>
      </text>
    </comment>
    <comment ref="W1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20
яз  25
нач кл 20
неполн класс делим на 2</t>
        </r>
      </text>
    </comment>
    <comment ref="X1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25
старш.кл 30
неполн.кл 50%
</t>
        </r>
      </text>
    </comment>
    <comment ref="AC1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30%,70%,100 %</t>
        </r>
      </text>
    </comment>
    <comment ref="AN1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40
яз  50
нач кл 40 мат 50яз
неполн класс делим на 2</t>
        </r>
      </text>
    </comment>
    <comment ref="AO1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50
старш.кл 60
неполн.кл 50%
</t>
        </r>
      </text>
    </comment>
    <comment ref="W1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20
яз  25
нач кл 20
неполн класс делим на 2</t>
        </r>
      </text>
    </comment>
    <comment ref="X1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25
старш.кл 30
неполн.кл 50%
</t>
        </r>
      </text>
    </comment>
    <comment ref="AC1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30%,70%,100 %</t>
        </r>
      </text>
    </comment>
    <comment ref="AN1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40
яз  50
нач кл 40 мат 50яз
неполн класс делим на 2</t>
        </r>
      </text>
    </comment>
    <comment ref="AO1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50
старш.кл 60
неполн.кл 50%
</t>
        </r>
      </text>
    </comment>
    <comment ref="W1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20
яз  25
нач кл 20
неполн класс делим на 2</t>
        </r>
      </text>
    </comment>
    <comment ref="X1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25
старш.кл 30
неполн.кл 50%
</t>
        </r>
      </text>
    </comment>
    <comment ref="AC19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30%,70%,100 %</t>
        </r>
      </text>
    </comment>
    <comment ref="AN1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40
яз  50
нач кл 40 мат 50яз
неполн класс делим на 2</t>
        </r>
      </text>
    </comment>
    <comment ref="AO1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50
старш.кл 60
неполн.кл 50%
</t>
        </r>
      </text>
    </comment>
    <comment ref="W2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20
яз  25
нач кл 20
неполн класс делим на 2</t>
        </r>
      </text>
    </comment>
    <comment ref="X2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25
старш.кл 30
неполн.кл 50%
</t>
        </r>
      </text>
    </comment>
    <comment ref="AC2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30%,70%,100 %</t>
        </r>
      </text>
    </comment>
    <comment ref="AN2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40
яз  50
нач кл 40 мат 50яз
неполн класс делим на 2</t>
        </r>
      </text>
    </comment>
    <comment ref="AO2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50
старш.кл 60
неполн.кл 50%
</t>
        </r>
      </text>
    </comment>
    <comment ref="V23" authorId="1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3 сагат 1 б/о АӘД</t>
        </r>
      </text>
    </comment>
    <comment ref="W2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20
яз  25
нач кл 20
неполн класс делим на 2</t>
        </r>
      </text>
    </comment>
    <comment ref="X2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25
старш.кл 30
неполн.кл 50%
</t>
        </r>
      </text>
    </comment>
    <comment ref="AC2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30%,70%,100 %</t>
        </r>
      </text>
    </comment>
    <comment ref="AN2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40
яз  50
нач кл 40 мат 50яз
неполн класс делим на 2</t>
        </r>
      </text>
    </comment>
    <comment ref="AO2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50
старш.кл 60
неполн.кл 50%
</t>
        </r>
      </text>
    </comment>
    <comment ref="W2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20
яз  25
нач кл 20
неполн класс делим на 2</t>
        </r>
      </text>
    </comment>
    <comment ref="AC2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30%,70%,100 %</t>
        </r>
      </text>
    </comment>
    <comment ref="AN2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40
яз  50
нач кл 40 мат 50яз
неполн класс делим на 2</t>
        </r>
      </text>
    </comment>
    <comment ref="AO2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50
старш.кл 60
неполн.кл 50%
</t>
        </r>
      </text>
    </comment>
    <comment ref="W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20
яз  25
нач кл 20
неполн класс делим на 2</t>
        </r>
      </text>
    </comment>
    <comment ref="X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25
старш.кл 30
неполн.кл 50%
</t>
        </r>
      </text>
    </comment>
    <comment ref="AC2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30%,70%,100 %</t>
        </r>
      </text>
    </comment>
    <comment ref="AN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40
яз  50
нач кл 40 мат 50яз
неполн класс делим на 2</t>
        </r>
      </text>
    </comment>
    <comment ref="AO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50
старш.кл 60
неполн.кл 50%
</t>
        </r>
      </text>
    </comment>
    <comment ref="W2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20
яз  25
нач кл 20
неполн класс делим на 2</t>
        </r>
      </text>
    </comment>
    <comment ref="X2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25
старш.кл 30
неполн.кл 50%
</t>
        </r>
      </text>
    </comment>
    <comment ref="AC29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30%,70%,100 %</t>
        </r>
      </text>
    </comment>
    <comment ref="AN2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40
яз  50
нач кл 40 мат 50яз
неполн класс делим на 2</t>
        </r>
      </text>
    </comment>
    <comment ref="AO2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50
старш.кл 60
неполн.кл 50%
</t>
        </r>
      </text>
    </comment>
    <comment ref="W3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20
яз  25
нач кл 20
неполн класс делим на 2</t>
        </r>
      </text>
    </comment>
    <comment ref="X3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25
старш.кл 30
неполн.кл 50%
</t>
        </r>
      </text>
    </comment>
    <comment ref="AC3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30%,70%,100 %</t>
        </r>
      </text>
    </comment>
    <comment ref="AN3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40
яз  50
нач кл 40 мат 50яз
неполн класс делим на 2</t>
        </r>
      </text>
    </comment>
    <comment ref="AO3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50
старш.кл 60
неполн.кл 50%
</t>
        </r>
      </text>
    </comment>
    <comment ref="W3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20
яз  25
нач кл 20
неполн класс делим на 2</t>
        </r>
      </text>
    </comment>
    <comment ref="X3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25
старш.кл 30
неполн.кл 50%
</t>
        </r>
      </text>
    </comment>
    <comment ref="AC3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30%,70%,100 %</t>
        </r>
      </text>
    </comment>
    <comment ref="AN3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40
яз  50
нач кл 40 мат 50яз
неполн класс делим на 2</t>
        </r>
      </text>
    </comment>
    <comment ref="AO3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50
старш.кл 60
неполн.кл 50%
</t>
        </r>
      </text>
    </comment>
    <comment ref="W3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20
яз  25
нач кл 20
неполн класс делим на 2</t>
        </r>
      </text>
    </comment>
    <comment ref="X3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25
старш.кл 30
неполн.кл 50%
</t>
        </r>
      </text>
    </comment>
    <comment ref="AC3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30%,70%,100 %</t>
        </r>
      </text>
    </comment>
    <comment ref="AN3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40
яз  50
нач кл 40 мат 50яз
неполн класс делим на 2</t>
        </r>
      </text>
    </comment>
    <comment ref="AO3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50
старш.кл 60
неполн.кл 50%
</t>
        </r>
      </text>
    </comment>
    <comment ref="W3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20
яз  25
нач кл 20
неполн класс делим на 2</t>
        </r>
      </text>
    </comment>
    <comment ref="X3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25
старш.кл 30
неполн.кл 50%
</t>
        </r>
      </text>
    </comment>
    <comment ref="AC3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30%,70%,100 %</t>
        </r>
      </text>
    </comment>
    <comment ref="AN3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40
яз  50
нач кл 40 мат 50яз
неполн класс делим на 2</t>
        </r>
      </text>
    </comment>
    <comment ref="AO3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50
старш.кл 60
неполн.кл 50%
</t>
        </r>
      </text>
    </comment>
    <comment ref="W3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20
яз  25
нач кл 20
неполн класс делим на 2</t>
        </r>
      </text>
    </comment>
    <comment ref="AC39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30%,70%,100 %</t>
        </r>
      </text>
    </comment>
    <comment ref="AN3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40
яз  50
нач кл 40 мат 50яз
неполн класс делим на 2</t>
        </r>
      </text>
    </comment>
    <comment ref="AO3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50
старш.кл 60
неполн.кл 50%
</t>
        </r>
      </text>
    </comment>
    <comment ref="W4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20
яз  25
нач кл 20
неполн класс делим на 2</t>
        </r>
      </text>
    </comment>
    <comment ref="X4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25
старш.кл 30
неполн.кл 50%
</t>
        </r>
      </text>
    </comment>
    <comment ref="AC4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30%,70%,100 %</t>
        </r>
      </text>
    </comment>
    <comment ref="AN4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40
яз  50
нач кл 40 мат 50яз
неполн класс делим на 2</t>
        </r>
      </text>
    </comment>
    <comment ref="AO4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50
старш.кл 60
неполн.кл 50%
</t>
        </r>
      </text>
    </comment>
    <comment ref="W4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20
яз  25
нач кл 20
неполн класс делим на 2</t>
        </r>
      </text>
    </comment>
    <comment ref="AC4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30%,70%,100 %</t>
        </r>
      </text>
    </comment>
    <comment ref="AN4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40
яз  50
нач кл 40 мат 50яз
неполн класс делим на 2</t>
        </r>
      </text>
    </comment>
    <comment ref="AO4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50
старш.кл 60
неполн.кл 50%
</t>
        </r>
      </text>
    </comment>
    <comment ref="W4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20
яз  25
нач кл 20
неполн класс делим на 2</t>
        </r>
      </text>
    </comment>
    <comment ref="X4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25
старш.кл 30
неполн.кл 50%
</t>
        </r>
      </text>
    </comment>
    <comment ref="AC4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30%,70%,100 %</t>
        </r>
      </text>
    </comment>
    <comment ref="AN4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40
яз  50
нач кл 40 мат 50яз
неполн класс делим на 2</t>
        </r>
      </text>
    </comment>
    <comment ref="AO4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50
старш.кл 60
неполн.кл 50%
</t>
        </r>
      </text>
    </comment>
    <comment ref="W4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20
яз  25
нач кл 20
неполн класс делим на 2</t>
        </r>
      </text>
    </comment>
    <comment ref="AC4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30%,70%,100 %</t>
        </r>
      </text>
    </comment>
    <comment ref="AN4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40
яз  50
нач кл 40 мат 50яз
неполн класс делим на 2</t>
        </r>
      </text>
    </comment>
    <comment ref="AO4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50
старш.кл 60
неполн.кл 50%
</t>
        </r>
      </text>
    </comment>
    <comment ref="W4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20
яз  25
нач кл 20
неполн класс делим на 2</t>
        </r>
      </text>
    </comment>
    <comment ref="X4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25
старш.кл 30
неполн.кл 50%
</t>
        </r>
      </text>
    </comment>
    <comment ref="AC49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30%,70%,100 %</t>
        </r>
      </text>
    </comment>
    <comment ref="AN4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40
яз  50
нач кл 40 мат 50яз
неполн класс делим на 2</t>
        </r>
      </text>
    </comment>
    <comment ref="AO4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50
старш.кл 60
неполн.кл 50%
</t>
        </r>
      </text>
    </comment>
    <comment ref="W5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20
яз  25
нач кл 20
неполн класс делим на 2</t>
        </r>
      </text>
    </comment>
    <comment ref="X5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25
старш.кл 30
неполн.кл 50%
</t>
        </r>
      </text>
    </comment>
    <comment ref="AC5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30%,70%,100 %</t>
        </r>
      </text>
    </comment>
    <comment ref="AN5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40
яз  50
нач кл 40 мат 50яз
неполн класс делим на 2</t>
        </r>
      </text>
    </comment>
    <comment ref="AO5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50
старш.кл 60
неполн.кл 50%
</t>
        </r>
      </text>
    </comment>
    <comment ref="V53" authorId="1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3 сагат 1 б/о АӘД</t>
        </r>
      </text>
    </comment>
    <comment ref="W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20
яз  25
нач кл 20
неполн класс делим на 2</t>
        </r>
      </text>
    </comment>
    <comment ref="X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25
старш.кл 30
неполн.кл 50%
</t>
        </r>
      </text>
    </comment>
    <comment ref="AC5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30%,70%,100 %</t>
        </r>
      </text>
    </comment>
    <comment ref="AN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40
яз  50
нач кл 40 мат 50яз
неполн класс делим на 2</t>
        </r>
      </text>
    </comment>
    <comment ref="AO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50
старш.кл 60
неполн.кл 50%
</t>
        </r>
      </text>
    </comment>
    <comment ref="W5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20
яз  25
нач кл 20
неполн класс делим на 2</t>
        </r>
      </text>
    </comment>
    <comment ref="AC5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30%,70%,100 %</t>
        </r>
      </text>
    </comment>
    <comment ref="AN5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40
яз  50
нач кл 40 мат 50яз
неполн класс делим на 2</t>
        </r>
      </text>
    </comment>
    <comment ref="AO5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50
старш.кл 60
неполн.кл 50%
</t>
        </r>
      </text>
    </comment>
    <comment ref="W5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20
яз  25
нач кл 20
неполн класс делим на 2</t>
        </r>
      </text>
    </comment>
    <comment ref="X5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25
старш.кл 30
неполн.кл 50%
</t>
        </r>
      </text>
    </comment>
    <comment ref="AC5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30%,70%,100 %</t>
        </r>
      </text>
    </comment>
    <comment ref="AN5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МАТЕМ 40
яз  50
нач кл 40 мат 50яз
неполн класс делим на 2</t>
        </r>
      </text>
    </comment>
    <comment ref="AO5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младш классы 50
старш.кл 60
неполн.кл 50%
</t>
        </r>
      </text>
    </comment>
  </commentList>
</comments>
</file>

<file path=xl/sharedStrings.xml><?xml version="1.0" encoding="utf-8"?>
<sst xmlns="http://schemas.openxmlformats.org/spreadsheetml/2006/main" count="390" uniqueCount="231">
  <si>
    <t>Бекітемін</t>
  </si>
  <si>
    <t>Бөлім басшысы</t>
  </si>
  <si>
    <t>Қ.Ахметов</t>
  </si>
  <si>
    <t xml:space="preserve">                                                          Ақмешіт ауылы № 15 орта мектеп мұғалімдерінің 2020 жылдың тамыз айына есептелген тарификациясы</t>
  </si>
  <si>
    <t>Проверка</t>
  </si>
  <si>
    <t>№ п/п</t>
  </si>
  <si>
    <t>Тегі, аты-жөні</t>
  </si>
  <si>
    <t>Қызметі</t>
  </si>
  <si>
    <t>Білімі</t>
  </si>
  <si>
    <t>Оқу орнының атауы</t>
  </si>
  <si>
    <t>Диплом</t>
  </si>
  <si>
    <t>Еңбек өтілі</t>
  </si>
  <si>
    <t>Санаты</t>
  </si>
  <si>
    <t>Буын сатысы</t>
  </si>
  <si>
    <t>коэффициенті</t>
  </si>
  <si>
    <t>Жүктеме саны</t>
  </si>
  <si>
    <t xml:space="preserve"> коэффициенті</t>
  </si>
  <si>
    <t xml:space="preserve">Мектеп алды даярлық топ </t>
  </si>
  <si>
    <t>Үйде оқыту</t>
  </si>
  <si>
    <t>Сағаты</t>
  </si>
  <si>
    <t>Дәптер тексеру</t>
  </si>
  <si>
    <t>Сынып жетекшілігі</t>
  </si>
  <si>
    <t>20% ЛБЖ Кабинет үшін</t>
  </si>
  <si>
    <t>25% ЛБЖ тілдер үшін</t>
  </si>
  <si>
    <t>40% ЛБЖ (мүмк.шект.бал)</t>
  </si>
  <si>
    <t>Әкімшілік жүктемесі</t>
  </si>
  <si>
    <t>Деңгейлік сертификат</t>
  </si>
  <si>
    <t>25% ауылдық</t>
  </si>
  <si>
    <t>10% қосымша</t>
  </si>
  <si>
    <t>IT сыныптар</t>
  </si>
  <si>
    <t>30% жаңартылған бағ.б/ша обнавленка</t>
  </si>
  <si>
    <t>ҰБ ТЕСТІЛЕУ</t>
  </si>
  <si>
    <t>Үш тілдік курстар</t>
  </si>
  <si>
    <t>Доплата</t>
  </si>
  <si>
    <t>Магистр 10 МРП</t>
  </si>
  <si>
    <t>Допл.руков.и замест. (высш.-100%,1-50%,2-30%) от ДО</t>
  </si>
  <si>
    <t>Допл.за наставнич. 100% от БДО</t>
  </si>
  <si>
    <t>Барлық есептелгені</t>
  </si>
  <si>
    <t>Қатынас хат б/ша қосымша сағаттар</t>
  </si>
  <si>
    <t>Қосымша</t>
  </si>
  <si>
    <t>Босату</t>
  </si>
  <si>
    <t>10% зейнетақы/пенсионный</t>
  </si>
  <si>
    <t>Табыс салығы/ИПН</t>
  </si>
  <si>
    <t>1% кәсіподақ/профсоюз</t>
  </si>
  <si>
    <t>Нур Отан</t>
  </si>
  <si>
    <t>Кредит/алименты/</t>
  </si>
  <si>
    <t>Страхование жизни</t>
  </si>
  <si>
    <t>проч.удерж.</t>
  </si>
  <si>
    <t>Барлық ұсталғаны/Всего удерж.</t>
  </si>
  <si>
    <t>Қолға алатыны/к выдаче</t>
  </si>
  <si>
    <t>Әлеум.салық/соц страх</t>
  </si>
  <si>
    <t>Мед страх</t>
  </si>
  <si>
    <t>Соц.налог</t>
  </si>
  <si>
    <t>ДЛЯ СВОДА                                                                            ОСНОВНАЯ 015</t>
  </si>
  <si>
    <t>ДЛЯ СВОДА                                                                            30% жаңартылған бағ.б/ша</t>
  </si>
  <si>
    <t>ДЛЯ СВОДА                                                                        ҰБ ТЕСТІЛЕУ</t>
  </si>
  <si>
    <t>ДЛЯ СВОДА                                                                                          200% ағыл.т.(физ, хим, биол)</t>
  </si>
  <si>
    <t>ДЛЯ СВОДА                                                                                Үш тілдік курстар</t>
  </si>
  <si>
    <t>ДЯ СВОДА                                                  кл.рук.тетради</t>
  </si>
  <si>
    <t>ДЯ СВОДА                                                                1,25</t>
  </si>
  <si>
    <t xml:space="preserve">ДЯ СВОДА                                                                     директора                                    </t>
  </si>
  <si>
    <t xml:space="preserve">ДЯ СВОДА                                                                    наставн.магистр                </t>
  </si>
  <si>
    <t>Т.А.Ә.
Ф.И.О.</t>
  </si>
  <si>
    <t>ИИН</t>
  </si>
  <si>
    <t xml:space="preserve">За какой период </t>
  </si>
  <si>
    <t>Дата и № платежного поручения</t>
  </si>
  <si>
    <t>Сумма</t>
  </si>
  <si>
    <t>мұғалімдер қолы</t>
  </si>
  <si>
    <t>1-4 сынып</t>
  </si>
  <si>
    <t>5-9  сынып</t>
  </si>
  <si>
    <t>10-11 сынып</t>
  </si>
  <si>
    <t>1-11 сынып</t>
  </si>
  <si>
    <t>педагог -шебер 50%</t>
  </si>
  <si>
    <t>педагог -зерттеуші 40%</t>
  </si>
  <si>
    <t>педагог -сарапшы 35%</t>
  </si>
  <si>
    <t>педагог -модератор 30%</t>
  </si>
  <si>
    <t>Дәптер тексеру 1-11 сынып</t>
  </si>
  <si>
    <t>начисл</t>
  </si>
  <si>
    <t>Аппасов Сагындык Бесимбаевич</t>
  </si>
  <si>
    <t>мектеп директоры</t>
  </si>
  <si>
    <t>жоғары</t>
  </si>
  <si>
    <t>ср.спец.АПК-1999учитель нач.кл., высшее ЕАГИ -2013-педагогика и методика начального обучения,№0067238; ЕГИ "История"№1261197</t>
  </si>
  <si>
    <t>0067238 ,  1261197</t>
  </si>
  <si>
    <t>17ж 11 ай</t>
  </si>
  <si>
    <t>1-категория,  сарапшы</t>
  </si>
  <si>
    <t>А1-3-1</t>
  </si>
  <si>
    <t>1</t>
  </si>
  <si>
    <t>В2-2</t>
  </si>
  <si>
    <t>Бакиева Айнагуль Ольжабаевна</t>
  </si>
  <si>
    <t>оқу ісінің меңгерушісі</t>
  </si>
  <si>
    <t>ЕГУ-1999 учитель каз. яз. и лит-ры</t>
  </si>
  <si>
    <t>0003744</t>
  </si>
  <si>
    <t>27ж</t>
  </si>
  <si>
    <t>A1-4</t>
  </si>
  <si>
    <t>0,5</t>
  </si>
  <si>
    <t>B2-2</t>
  </si>
  <si>
    <t>қазақ тілі</t>
  </si>
  <si>
    <r>
      <t xml:space="preserve">Тулеулина Гульжан Икласовна </t>
    </r>
    <r>
      <rPr>
        <sz val="10"/>
        <color rgb="FFFF0000"/>
        <rFont val="Times New Roman"/>
        <family val="1"/>
        <charset val="204"/>
      </rPr>
      <t>мать героиня</t>
    </r>
  </si>
  <si>
    <t>тәрбие ісінің меңгерушісі</t>
  </si>
  <si>
    <t>КГУ-2005, химия-биология</t>
  </si>
  <si>
    <t>0645723</t>
  </si>
  <si>
    <t xml:space="preserve">31ж </t>
  </si>
  <si>
    <t>1 кат</t>
  </si>
  <si>
    <t>А1-4</t>
  </si>
  <si>
    <t>биология</t>
  </si>
  <si>
    <t>Аппасов Айнур Кайратовна</t>
  </si>
  <si>
    <t>870420450195.</t>
  </si>
  <si>
    <t>казак, адебиет</t>
  </si>
  <si>
    <t>арнау орта</t>
  </si>
  <si>
    <t>АГК 2014</t>
  </si>
  <si>
    <t>№0276193</t>
  </si>
  <si>
    <t xml:space="preserve">6ж 5 ай </t>
  </si>
  <si>
    <t>2кат модератор</t>
  </si>
  <si>
    <t>В4-3</t>
  </si>
  <si>
    <t>Ахмедина Асемгуль Газизовна</t>
  </si>
  <si>
    <t>математика, физика, информатика оқытушысы</t>
  </si>
  <si>
    <t>высшее ЕНУ-2004, учитель мат-ки и физики</t>
  </si>
  <si>
    <t>0461871</t>
  </si>
  <si>
    <t>27 ж 8ай</t>
  </si>
  <si>
    <t>1-категория сарапши</t>
  </si>
  <si>
    <t>ЛМК</t>
  </si>
  <si>
    <t>Байжуманова Сауле Даутовна</t>
  </si>
  <si>
    <t>бастауыш сынып оқытушысы</t>
  </si>
  <si>
    <t>ср.спец.АПу-1993учитель нач.кл.и ст. Пионервожатый , высшее ЕГУ-1998 учитель математик</t>
  </si>
  <si>
    <t>0003527</t>
  </si>
  <si>
    <t xml:space="preserve">27ж </t>
  </si>
  <si>
    <t>1-категория</t>
  </si>
  <si>
    <t>бастауыш</t>
  </si>
  <si>
    <t>Балгожина Айтбала Рустемовна</t>
  </si>
  <si>
    <t>педагог-психолог</t>
  </si>
  <si>
    <t xml:space="preserve"> высшее "Қайнар" унив-2007, педагог-психолог</t>
  </si>
  <si>
    <t>0805322</t>
  </si>
  <si>
    <t xml:space="preserve">16ж </t>
  </si>
  <si>
    <t>Балгожина Батен Алпысовна</t>
  </si>
  <si>
    <t>орыс тілі, орыс әдебиет оқытушысы</t>
  </si>
  <si>
    <t xml:space="preserve"> ЕАГИ-2011-основы права и экономики, КарГУ-2014, русс. яз, и лит-ра</t>
  </si>
  <si>
    <t>0633031</t>
  </si>
  <si>
    <t xml:space="preserve">10ж </t>
  </si>
  <si>
    <t>орыс тілі</t>
  </si>
  <si>
    <t>Капышев Ирлан Аманжолович</t>
  </si>
  <si>
    <t xml:space="preserve"> дене шынықтыру оқытушысы</t>
  </si>
  <si>
    <t>арнаулы орта</t>
  </si>
  <si>
    <t>ср.спец "Кокше"Кокчетавский колледж-2012, учитель физ-ры</t>
  </si>
  <si>
    <t>0328064</t>
  </si>
  <si>
    <t>11ж,2ай</t>
  </si>
  <si>
    <t>2-категория</t>
  </si>
  <si>
    <t>АӘД</t>
  </si>
  <si>
    <t>Аппасов Бесимбай Киниятович</t>
  </si>
  <si>
    <t xml:space="preserve">тарих пәннің </t>
  </si>
  <si>
    <t>Еги 2006,тарих,құқық ,экономика</t>
  </si>
  <si>
    <t>ЖБ0681234</t>
  </si>
  <si>
    <t>28 ж 7 ай</t>
  </si>
  <si>
    <t>1категория</t>
  </si>
  <si>
    <t>Кусаинова
 Дина 
Турегелдиевна</t>
  </si>
  <si>
    <t>тәлімгер,қфзфқ тілі,әдибет</t>
  </si>
  <si>
    <t xml:space="preserve">среднее спец
 колледж РГКП при КарГу -2014ж.,
казахский язык и литература
среднее спец
 колледж РГКП при КарГу -2014ж.,
казахский язык и литература
</t>
  </si>
  <si>
    <t>0646385</t>
  </si>
  <si>
    <t>2 ж 8 ай</t>
  </si>
  <si>
    <t>жоқ</t>
  </si>
  <si>
    <t>В4-4</t>
  </si>
  <si>
    <t>Кумекбаева Гульшекер Байдаулетовна</t>
  </si>
  <si>
    <t>бастауыш сынып оқытушысы, технология 2009г. АГК №0302271; технология 2014г.АГК №0276306</t>
  </si>
  <si>
    <t>учитель нач.классов, технология 2009г. АГК №0302271; технология 2014г.АГК №0276306Ср.</t>
  </si>
  <si>
    <t>0276306Ср</t>
  </si>
  <si>
    <t>8ж 9ай</t>
  </si>
  <si>
    <t>модератор</t>
  </si>
  <si>
    <t>Куракпаева Гульден Амангельдиновна</t>
  </si>
  <si>
    <t>ср.спец.-АПК-1995  учитель нач.кл, высшее КГУ- 2012-география</t>
  </si>
  <si>
    <t>0196413</t>
  </si>
  <si>
    <t xml:space="preserve">14ж 6ай </t>
  </si>
  <si>
    <t>жок</t>
  </si>
  <si>
    <t xml:space="preserve">Нурахметова Замзагуль Еркиновна </t>
  </si>
  <si>
    <t xml:space="preserve">ГККП "Гуманитарный колледж" управления образования г.Астаны 2014. учитель начального образования  </t>
  </si>
  <si>
    <t>0276075</t>
  </si>
  <si>
    <t>4ж</t>
  </si>
  <si>
    <t>Нуржанова Гулим Дуйсеновна</t>
  </si>
  <si>
    <t>Ағылшы и тілі</t>
  </si>
  <si>
    <t>КГУПИ-2005, Иностанные языки</t>
  </si>
  <si>
    <t>ЖБ-Б-0273094</t>
  </si>
  <si>
    <t>5ж9ай</t>
  </si>
  <si>
    <t>В2-3</t>
  </si>
  <si>
    <t>Нугманова Гульназ Муратовна</t>
  </si>
  <si>
    <t>Ж. Мусин атындағы жоғары қазақ педагогикалық колледжі</t>
  </si>
  <si>
    <t>1293387</t>
  </si>
  <si>
    <t>1 ж</t>
  </si>
  <si>
    <t xml:space="preserve">Осипова Аида Канатовна </t>
  </si>
  <si>
    <t xml:space="preserve">информатика </t>
  </si>
  <si>
    <t>ГККП Гуманитарный колледж</t>
  </si>
  <si>
    <t>ТКБ 1281033</t>
  </si>
  <si>
    <t>1ж</t>
  </si>
  <si>
    <t>санатсыз</t>
  </si>
  <si>
    <t>информатика</t>
  </si>
  <si>
    <t>Тастембекова Сауя Уагаповна</t>
  </si>
  <si>
    <t>тарих пәннің оқытушысы</t>
  </si>
  <si>
    <t>высшее,ЕАГИ-2004г,учитель истории, основ права и экономики</t>
  </si>
  <si>
    <t>0431025</t>
  </si>
  <si>
    <t>30 ж, 3ай</t>
  </si>
  <si>
    <t>тарих</t>
  </si>
  <si>
    <t>Жамбылов Диас Айбынұлы</t>
  </si>
  <si>
    <t>Гуманитарный колледж 2020</t>
  </si>
  <si>
    <t>ТКЖ 1489656</t>
  </si>
  <si>
    <t>1жылға дейін</t>
  </si>
  <si>
    <t>Олжабаев Жоламан Ардақұлы</t>
  </si>
  <si>
    <t>музыка</t>
  </si>
  <si>
    <t>ТЖК 1489681</t>
  </si>
  <si>
    <t xml:space="preserve">жок </t>
  </si>
  <si>
    <t>Онгарбекова Аяулым Корланқызы</t>
  </si>
  <si>
    <t>Кокшев.универ  Абай Мазахметов</t>
  </si>
  <si>
    <t>ЖБ-Б-1542977</t>
  </si>
  <si>
    <t>В2-4</t>
  </si>
  <si>
    <t>Вакансия Аппасов Айнур Кайратовна</t>
  </si>
  <si>
    <t>қөркем,еңбек</t>
  </si>
  <si>
    <t>Вакансия Ахмедина Асемгуль Газизовна</t>
  </si>
  <si>
    <t xml:space="preserve"> физика, оқытушысы</t>
  </si>
  <si>
    <t>Вакансия Капышев Ирлан Аманжолович</t>
  </si>
  <si>
    <t xml:space="preserve"> қөркем еңбек оқытушысы</t>
  </si>
  <si>
    <t>Вакансия Аппасов Бесимбай Киниятович</t>
  </si>
  <si>
    <t xml:space="preserve">география пәннің </t>
  </si>
  <si>
    <t>санаты жоқ</t>
  </si>
  <si>
    <t>Вакансия Тастембекова Сауя Уагаповна</t>
  </si>
  <si>
    <t>география пәннің оқытушысы</t>
  </si>
  <si>
    <t>Комиссия  төрағасы:                                                               Аппасов С.Б.</t>
  </si>
  <si>
    <t>Комиссия төрағасының орынбасары:                             Бакиева А.О.</t>
  </si>
  <si>
    <t xml:space="preserve">Главный бухгалтер </t>
  </si>
  <si>
    <t>Шоктыбаева С.К.</t>
  </si>
  <si>
    <t>Кәсіподақ ұйымының төрайымы:                                    Байжуманова С.Д.</t>
  </si>
  <si>
    <t>Мұғалім:                                                                                      Балгожина Б.А.</t>
  </si>
  <si>
    <t>Мұғалім:                                                                                       Ахмедина А.Г.</t>
  </si>
  <si>
    <t>Аудандық білім бөлімінің бас экономист:                       Кусаинова А.С.</t>
  </si>
  <si>
    <t>Есепші                                                                                              Алькенова А.К.</t>
  </si>
  <si>
    <t>100% ағыл.т.(физ, хим, биол) от БДО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</si>
</sst>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"/>
    <numFmt numFmtId="166" formatCode="_-* #,##0_р_._-;\-* #,##0_р_._-;_-* &quot;-&quot;??_р_._-;_-@_-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4" fillId="0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/>
    <xf numFmtId="0" fontId="6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7" fillId="0" borderId="0" xfId="0" applyFont="1" applyFill="1"/>
    <xf numFmtId="0" fontId="4" fillId="0" borderId="0" xfId="0" applyFont="1" applyFill="1"/>
    <xf numFmtId="0" fontId="6" fillId="2" borderId="0" xfId="0" applyFont="1" applyFill="1" applyBorder="1"/>
    <xf numFmtId="0" fontId="6" fillId="2" borderId="0" xfId="0" applyFont="1" applyFill="1" applyAlignment="1"/>
    <xf numFmtId="0" fontId="6" fillId="2" borderId="0" xfId="0" applyFont="1" applyFill="1" applyBorder="1" applyAlignment="1">
      <alignment horizontal="right" vertical="center"/>
    </xf>
    <xf numFmtId="0" fontId="8" fillId="2" borderId="0" xfId="0" applyFont="1" applyFill="1"/>
    <xf numFmtId="0" fontId="9" fillId="2" borderId="0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wrapText="1"/>
    </xf>
    <xf numFmtId="0" fontId="4" fillId="3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0" fontId="12" fillId="2" borderId="0" xfId="0" applyFont="1" applyFill="1"/>
    <xf numFmtId="0" fontId="4" fillId="3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wrapText="1"/>
    </xf>
    <xf numFmtId="0" fontId="4" fillId="3" borderId="12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15" fillId="2" borderId="2" xfId="0" applyFont="1" applyFill="1" applyBorder="1" applyAlignment="1">
      <alignment wrapText="1"/>
    </xf>
    <xf numFmtId="0" fontId="4" fillId="3" borderId="12" xfId="0" applyFont="1" applyFill="1" applyBorder="1" applyAlignment="1">
      <alignment horizontal="center"/>
    </xf>
    <xf numFmtId="0" fontId="4" fillId="2" borderId="14" xfId="0" applyFont="1" applyFill="1" applyBorder="1"/>
    <xf numFmtId="9" fontId="4" fillId="2" borderId="14" xfId="0" applyNumberFormat="1" applyFont="1" applyFill="1" applyBorder="1" applyAlignment="1">
      <alignment wrapText="1"/>
    </xf>
    <xf numFmtId="0" fontId="4" fillId="2" borderId="14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2" borderId="13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0" fontId="8" fillId="2" borderId="0" xfId="0" applyFont="1" applyFill="1" applyBorder="1" applyAlignment="1"/>
    <xf numFmtId="0" fontId="6" fillId="2" borderId="21" xfId="0" applyFont="1" applyFill="1" applyBorder="1"/>
    <xf numFmtId="49" fontId="6" fillId="2" borderId="21" xfId="0" applyNumberFormat="1" applyFont="1" applyFill="1" applyBorder="1" applyAlignment="1">
      <alignment horizontal="right"/>
    </xf>
    <xf numFmtId="2" fontId="6" fillId="2" borderId="21" xfId="0" applyNumberFormat="1" applyFont="1" applyFill="1" applyBorder="1"/>
    <xf numFmtId="1" fontId="6" fillId="2" borderId="21" xfId="0" applyNumberFormat="1" applyFont="1" applyFill="1" applyBorder="1"/>
    <xf numFmtId="0" fontId="6" fillId="2" borderId="2" xfId="0" applyFont="1" applyFill="1" applyBorder="1"/>
    <xf numFmtId="9" fontId="6" fillId="2" borderId="22" xfId="2" applyFont="1" applyFill="1" applyBorder="1"/>
    <xf numFmtId="1" fontId="6" fillId="2" borderId="21" xfId="0" applyNumberFormat="1" applyFont="1" applyFill="1" applyBorder="1" applyAlignment="1">
      <alignment horizontal="right" vertical="top"/>
    </xf>
    <xf numFmtId="1" fontId="6" fillId="2" borderId="1" xfId="0" applyNumberFormat="1" applyFont="1" applyFill="1" applyBorder="1" applyAlignment="1">
      <alignment horizontal="right" vertical="top"/>
    </xf>
    <xf numFmtId="1" fontId="6" fillId="2" borderId="21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11" fillId="2" borderId="1" xfId="0" applyFont="1" applyFill="1" applyBorder="1" applyAlignment="1">
      <alignment wrapText="1"/>
    </xf>
    <xf numFmtId="1" fontId="6" fillId="2" borderId="20" xfId="0" applyNumberFormat="1" applyFont="1" applyFill="1" applyBorder="1" applyAlignment="1">
      <alignment horizontal="left" vertical="top"/>
    </xf>
    <xf numFmtId="165" fontId="6" fillId="2" borderId="20" xfId="0" applyNumberFormat="1" applyFont="1" applyFill="1" applyBorder="1" applyAlignment="1">
      <alignment horizontal="left" vertical="top"/>
    </xf>
    <xf numFmtId="0" fontId="6" fillId="2" borderId="23" xfId="0" applyFont="1" applyFill="1" applyBorder="1" applyAlignment="1"/>
    <xf numFmtId="0" fontId="6" fillId="2" borderId="24" xfId="0" applyFont="1" applyFill="1" applyBorder="1" applyAlignment="1"/>
    <xf numFmtId="0" fontId="6" fillId="2" borderId="25" xfId="0" applyFont="1" applyFill="1" applyBorder="1"/>
    <xf numFmtId="0" fontId="14" fillId="2" borderId="12" xfId="0" applyFont="1" applyFill="1" applyBorder="1" applyAlignment="1">
      <alignment wrapText="1"/>
    </xf>
    <xf numFmtId="0" fontId="6" fillId="2" borderId="26" xfId="0" applyFont="1" applyFill="1" applyBorder="1" applyAlignment="1"/>
    <xf numFmtId="1" fontId="8" fillId="2" borderId="0" xfId="0" applyNumberFormat="1" applyFont="1" applyFill="1" applyBorder="1"/>
    <xf numFmtId="0" fontId="6" fillId="2" borderId="29" xfId="0" applyFont="1" applyFill="1" applyBorder="1"/>
    <xf numFmtId="1" fontId="6" fillId="2" borderId="29" xfId="0" applyNumberFormat="1" applyFont="1" applyFill="1" applyBorder="1"/>
    <xf numFmtId="1" fontId="6" fillId="2" borderId="2" xfId="0" applyNumberFormat="1" applyFont="1" applyFill="1" applyBorder="1"/>
    <xf numFmtId="1" fontId="6" fillId="2" borderId="6" xfId="0" applyNumberFormat="1" applyFont="1" applyFill="1" applyBorder="1"/>
    <xf numFmtId="1" fontId="6" fillId="2" borderId="19" xfId="0" applyNumberFormat="1" applyFont="1" applyFill="1" applyBorder="1"/>
    <xf numFmtId="1" fontId="6" fillId="2" borderId="30" xfId="0" applyNumberFormat="1" applyFont="1" applyFill="1" applyBorder="1"/>
    <xf numFmtId="1" fontId="6" fillId="2" borderId="31" xfId="0" applyNumberFormat="1" applyFont="1" applyFill="1" applyBorder="1"/>
    <xf numFmtId="1" fontId="6" fillId="2" borderId="29" xfId="0" applyNumberFormat="1" applyFont="1" applyFill="1" applyBorder="1" applyAlignment="1">
      <alignment horizontal="right" vertical="top"/>
    </xf>
    <xf numFmtId="1" fontId="6" fillId="2" borderId="1" xfId="0" applyNumberFormat="1" applyFont="1" applyFill="1" applyBorder="1"/>
    <xf numFmtId="1" fontId="6" fillId="2" borderId="29" xfId="0" applyNumberFormat="1" applyFont="1" applyFill="1" applyBorder="1" applyAlignment="1">
      <alignment horizontal="right"/>
    </xf>
    <xf numFmtId="1" fontId="6" fillId="2" borderId="18" xfId="0" applyNumberFormat="1" applyFont="1" applyFill="1" applyBorder="1" applyAlignment="1">
      <alignment horizontal="right"/>
    </xf>
    <xf numFmtId="1" fontId="6" fillId="2" borderId="15" xfId="0" applyNumberFormat="1" applyFont="1" applyFill="1" applyBorder="1" applyAlignment="1">
      <alignment horizontal="right" vertical="top"/>
    </xf>
    <xf numFmtId="1" fontId="8" fillId="2" borderId="32" xfId="0" applyNumberFormat="1" applyFont="1" applyFill="1" applyBorder="1"/>
    <xf numFmtId="1" fontId="8" fillId="2" borderId="13" xfId="0" applyNumberFormat="1" applyFont="1" applyFill="1" applyBorder="1"/>
    <xf numFmtId="166" fontId="6" fillId="2" borderId="18" xfId="1" applyNumberFormat="1" applyFont="1" applyFill="1" applyBorder="1" applyAlignment="1">
      <alignment horizontal="right" vertical="top"/>
    </xf>
    <xf numFmtId="1" fontId="6" fillId="2" borderId="18" xfId="0" applyNumberFormat="1" applyFont="1" applyFill="1" applyBorder="1" applyAlignment="1">
      <alignment horizontal="right" vertical="top"/>
    </xf>
    <xf numFmtId="1" fontId="6" fillId="2" borderId="33" xfId="0" applyNumberFormat="1" applyFont="1" applyFill="1" applyBorder="1" applyAlignment="1">
      <alignment horizontal="right" vertical="top"/>
    </xf>
    <xf numFmtId="2" fontId="6" fillId="2" borderId="29" xfId="0" applyNumberFormat="1" applyFont="1" applyFill="1" applyBorder="1"/>
    <xf numFmtId="1" fontId="6" fillId="2" borderId="33" xfId="0" applyNumberFormat="1" applyFont="1" applyFill="1" applyBorder="1" applyAlignment="1"/>
    <xf numFmtId="1" fontId="3" fillId="2" borderId="34" xfId="0" applyNumberFormat="1" applyFont="1" applyFill="1" applyBorder="1" applyAlignment="1"/>
    <xf numFmtId="1" fontId="6" fillId="2" borderId="35" xfId="0" applyNumberFormat="1" applyFont="1" applyFill="1" applyBorder="1"/>
    <xf numFmtId="1" fontId="3" fillId="2" borderId="36" xfId="0" applyNumberFormat="1" applyFont="1" applyFill="1" applyBorder="1" applyAlignment="1"/>
    <xf numFmtId="1" fontId="6" fillId="2" borderId="20" xfId="0" applyNumberFormat="1" applyFont="1" applyFill="1" applyBorder="1" applyAlignment="1">
      <alignment horizontal="center" vertical="top" wrapText="1"/>
    </xf>
    <xf numFmtId="0" fontId="6" fillId="2" borderId="18" xfId="0" applyFont="1" applyFill="1" applyBorder="1"/>
    <xf numFmtId="0" fontId="6" fillId="2" borderId="2" xfId="0" applyFont="1" applyFill="1" applyBorder="1" applyAlignment="1">
      <alignment horizontal="center"/>
    </xf>
    <xf numFmtId="1" fontId="6" fillId="2" borderId="28" xfId="0" applyNumberFormat="1" applyFont="1" applyFill="1" applyBorder="1" applyAlignment="1">
      <alignment horizontal="left" vertical="top" wrapText="1"/>
    </xf>
    <xf numFmtId="1" fontId="6" fillId="2" borderId="37" xfId="0" applyNumberFormat="1" applyFont="1" applyFill="1" applyBorder="1"/>
    <xf numFmtId="1" fontId="6" fillId="2" borderId="33" xfId="0" applyNumberFormat="1" applyFont="1" applyFill="1" applyBorder="1"/>
    <xf numFmtId="0" fontId="6" fillId="2" borderId="18" xfId="0" applyFont="1" applyFill="1" applyBorder="1" applyAlignment="1">
      <alignment horizontal="center"/>
    </xf>
    <xf numFmtId="2" fontId="6" fillId="2" borderId="1" xfId="0" applyNumberFormat="1" applyFont="1" applyFill="1" applyBorder="1"/>
    <xf numFmtId="0" fontId="14" fillId="2" borderId="1" xfId="0" applyFont="1" applyFill="1" applyBorder="1"/>
    <xf numFmtId="165" fontId="6" fillId="2" borderId="21" xfId="0" applyNumberFormat="1" applyFont="1" applyFill="1" applyBorder="1"/>
    <xf numFmtId="0" fontId="3" fillId="0" borderId="14" xfId="0" applyFont="1" applyBorder="1"/>
    <xf numFmtId="165" fontId="3" fillId="0" borderId="14" xfId="0" applyNumberFormat="1" applyFont="1" applyBorder="1"/>
    <xf numFmtId="1" fontId="3" fillId="0" borderId="14" xfId="0" applyNumberFormat="1" applyFont="1" applyBorder="1"/>
    <xf numFmtId="1" fontId="3" fillId="0" borderId="10" xfId="0" applyNumberFormat="1" applyFont="1" applyBorder="1" applyAlignment="1">
      <alignment horizontal="center"/>
    </xf>
    <xf numFmtId="0" fontId="3" fillId="3" borderId="14" xfId="0" applyFont="1" applyFill="1" applyBorder="1"/>
    <xf numFmtId="0" fontId="3" fillId="0" borderId="1" xfId="0" applyFont="1" applyBorder="1"/>
    <xf numFmtId="1" fontId="3" fillId="4" borderId="14" xfId="0" applyNumberFormat="1" applyFont="1" applyFill="1" applyBorder="1"/>
    <xf numFmtId="0" fontId="3" fillId="0" borderId="16" xfId="0" applyFont="1" applyBorder="1" applyAlignment="1">
      <alignment horizontal="center"/>
    </xf>
    <xf numFmtId="1" fontId="3" fillId="3" borderId="14" xfId="0" applyNumberFormat="1" applyFont="1" applyFill="1" applyBorder="1"/>
    <xf numFmtId="1" fontId="3" fillId="0" borderId="0" xfId="0" applyNumberFormat="1" applyFont="1"/>
    <xf numFmtId="0" fontId="4" fillId="2" borderId="0" xfId="0" applyFont="1" applyFill="1"/>
    <xf numFmtId="49" fontId="6" fillId="2" borderId="0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6" fillId="2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14" fillId="2" borderId="1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wrapText="1"/>
    </xf>
    <xf numFmtId="0" fontId="14" fillId="2" borderId="12" xfId="0" applyFont="1" applyFill="1" applyBorder="1" applyAlignment="1">
      <alignment wrapText="1"/>
    </xf>
    <xf numFmtId="9" fontId="4" fillId="0" borderId="2" xfId="0" applyNumberFormat="1" applyFont="1" applyFill="1" applyBorder="1" applyAlignment="1">
      <alignment horizontal="center" vertical="center" wrapText="1"/>
    </xf>
    <xf numFmtId="9" fontId="4" fillId="0" borderId="1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9" fontId="4" fillId="2" borderId="2" xfId="0" applyNumberFormat="1" applyFont="1" applyFill="1" applyBorder="1" applyAlignment="1">
      <alignment horizontal="center" vertical="center" wrapText="1"/>
    </xf>
    <xf numFmtId="9" fontId="4" fillId="2" borderId="1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wrapText="1"/>
    </xf>
    <xf numFmtId="0" fontId="11" fillId="3" borderId="12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wrapText="1"/>
    </xf>
    <xf numFmtId="0" fontId="11" fillId="3" borderId="12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11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9" fontId="4" fillId="2" borderId="2" xfId="0" applyNumberFormat="1" applyFont="1" applyFill="1" applyBorder="1" applyAlignment="1">
      <alignment horizontal="center" wrapText="1"/>
    </xf>
    <xf numFmtId="0" fontId="14" fillId="2" borderId="12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wrapText="1"/>
    </xf>
    <xf numFmtId="0" fontId="14" fillId="4" borderId="12" xfId="0" applyFont="1" applyFill="1" applyBorder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9" fontId="4" fillId="4" borderId="2" xfId="0" applyNumberFormat="1" applyFont="1" applyFill="1" applyBorder="1" applyAlignment="1">
      <alignment horizontal="center" wrapText="1"/>
    </xf>
    <xf numFmtId="0" fontId="14" fillId="4" borderId="12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textRotation="135"/>
    </xf>
    <xf numFmtId="0" fontId="6" fillId="2" borderId="18" xfId="0" applyFont="1" applyFill="1" applyBorder="1" applyAlignment="1">
      <alignment horizontal="center" textRotation="135"/>
    </xf>
    <xf numFmtId="0" fontId="6" fillId="2" borderId="19" xfId="0" applyFont="1" applyFill="1" applyBorder="1" applyAlignment="1">
      <alignment wrapText="1"/>
    </xf>
    <xf numFmtId="0" fontId="6" fillId="2" borderId="27" xfId="0" applyFont="1" applyFill="1" applyBorder="1" applyAlignment="1">
      <alignment wrapText="1"/>
    </xf>
    <xf numFmtId="0" fontId="6" fillId="2" borderId="20" xfId="0" applyFont="1" applyFill="1" applyBorder="1" applyAlignment="1">
      <alignment horizontal="center" vertical="top"/>
    </xf>
    <xf numFmtId="0" fontId="6" fillId="2" borderId="28" xfId="0" applyFont="1" applyFill="1" applyBorder="1" applyAlignment="1">
      <alignment horizontal="center" vertical="top"/>
    </xf>
    <xf numFmtId="0" fontId="6" fillId="2" borderId="21" xfId="0" applyFont="1" applyFill="1" applyBorder="1" applyAlignment="1">
      <alignment horizontal="left" vertical="top" wrapText="1"/>
    </xf>
    <xf numFmtId="0" fontId="6" fillId="2" borderId="29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wrapText="1"/>
    </xf>
    <xf numFmtId="1" fontId="6" fillId="2" borderId="28" xfId="0" applyNumberFormat="1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center" vertical="top" wrapText="1"/>
    </xf>
    <xf numFmtId="0" fontId="6" fillId="2" borderId="29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 vertical="top" wrapText="1"/>
    </xf>
    <xf numFmtId="0" fontId="6" fillId="2" borderId="28" xfId="0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wrapText="1"/>
    </xf>
    <xf numFmtId="0" fontId="6" fillId="2" borderId="29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18" xfId="0" applyNumberFormat="1" applyFont="1" applyFill="1" applyBorder="1" applyAlignment="1">
      <alignment horizontal="center" vertical="top" wrapText="1"/>
    </xf>
    <xf numFmtId="2" fontId="6" fillId="2" borderId="12" xfId="0" applyNumberFormat="1" applyFont="1" applyFill="1" applyBorder="1" applyAlignment="1">
      <alignment horizontal="center"/>
    </xf>
    <xf numFmtId="2" fontId="6" fillId="2" borderId="18" xfId="0" applyNumberFormat="1" applyFont="1" applyFill="1" applyBorder="1" applyAlignment="1">
      <alignment horizontal="center"/>
    </xf>
    <xf numFmtId="49" fontId="6" fillId="2" borderId="21" xfId="0" applyNumberFormat="1" applyFont="1" applyFill="1" applyBorder="1" applyAlignment="1">
      <alignment wrapText="1"/>
    </xf>
    <xf numFmtId="49" fontId="6" fillId="2" borderId="29" xfId="0" applyNumberFormat="1" applyFont="1" applyFill="1" applyBorder="1" applyAlignment="1">
      <alignment wrapText="1"/>
    </xf>
    <xf numFmtId="0" fontId="6" fillId="2" borderId="21" xfId="0" applyNumberFormat="1" applyFont="1" applyFill="1" applyBorder="1" applyAlignment="1">
      <alignment wrapText="1"/>
    </xf>
    <xf numFmtId="0" fontId="6" fillId="2" borderId="29" xfId="0" applyNumberFormat="1" applyFont="1" applyFill="1" applyBorder="1" applyAlignment="1">
      <alignment wrapText="1"/>
    </xf>
    <xf numFmtId="0" fontId="6" fillId="2" borderId="20" xfId="0" applyFont="1" applyFill="1" applyBorder="1" applyAlignment="1">
      <alignment horizontal="left" wrapText="1"/>
    </xf>
    <xf numFmtId="0" fontId="6" fillId="2" borderId="28" xfId="0" applyFont="1" applyFill="1" applyBorder="1" applyAlignment="1">
      <alignment horizontal="left" wrapText="1"/>
    </xf>
    <xf numFmtId="0" fontId="6" fillId="2" borderId="20" xfId="0" applyFont="1" applyFill="1" applyBorder="1" applyAlignment="1">
      <alignment horizontal="center" wrapText="1"/>
    </xf>
    <xf numFmtId="0" fontId="6" fillId="2" borderId="28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wrapText="1"/>
    </xf>
    <xf numFmtId="1" fontId="6" fillId="2" borderId="12" xfId="0" applyNumberFormat="1" applyFont="1" applyFill="1" applyBorder="1" applyAlignment="1">
      <alignment horizontal="center" wrapText="1"/>
    </xf>
    <xf numFmtId="1" fontId="6" fillId="2" borderId="18" xfId="0" applyNumberFormat="1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left" wrapText="1"/>
    </xf>
    <xf numFmtId="0" fontId="6" fillId="2" borderId="29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wrapText="1"/>
    </xf>
    <xf numFmtId="0" fontId="6" fillId="2" borderId="20" xfId="0" applyFont="1" applyFill="1" applyBorder="1" applyAlignment="1">
      <alignment wrapText="1"/>
    </xf>
    <xf numFmtId="0" fontId="6" fillId="2" borderId="28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2" borderId="12" xfId="0" applyFont="1" applyFill="1" applyBorder="1" applyAlignment="1">
      <alignment horizontal="left" wrapText="1"/>
    </xf>
    <xf numFmtId="0" fontId="6" fillId="2" borderId="20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/>
    </xf>
    <xf numFmtId="1" fontId="6" fillId="2" borderId="12" xfId="0" applyNumberFormat="1" applyFont="1" applyFill="1" applyBorder="1" applyAlignment="1">
      <alignment horizontal="center" vertical="top"/>
    </xf>
    <xf numFmtId="0" fontId="6" fillId="2" borderId="20" xfId="0" applyFont="1" applyFill="1" applyBorder="1" applyAlignment="1">
      <alignment horizontal="left" vertical="top"/>
    </xf>
    <xf numFmtId="0" fontId="6" fillId="2" borderId="12" xfId="0" applyFont="1" applyFill="1" applyBorder="1" applyAlignment="1">
      <alignment horizontal="left" vertical="top"/>
    </xf>
    <xf numFmtId="0" fontId="6" fillId="2" borderId="28" xfId="0" applyFont="1" applyFill="1" applyBorder="1" applyAlignment="1">
      <alignment horizontal="left" vertical="top" wrapText="1"/>
    </xf>
    <xf numFmtId="1" fontId="6" fillId="2" borderId="28" xfId="0" applyNumberFormat="1" applyFont="1" applyFill="1" applyBorder="1" applyAlignment="1">
      <alignment horizontal="center" vertical="top"/>
    </xf>
    <xf numFmtId="49" fontId="6" fillId="2" borderId="20" xfId="0" applyNumberFormat="1" applyFont="1" applyFill="1" applyBorder="1" applyAlignment="1">
      <alignment wrapText="1"/>
    </xf>
    <xf numFmtId="49" fontId="6" fillId="2" borderId="28" xfId="0" applyNumberFormat="1" applyFont="1" applyFill="1" applyBorder="1" applyAlignment="1">
      <alignment wrapText="1"/>
    </xf>
    <xf numFmtId="0" fontId="6" fillId="2" borderId="28" xfId="0" applyFont="1" applyFill="1" applyBorder="1" applyAlignment="1">
      <alignment horizontal="left" vertical="top"/>
    </xf>
    <xf numFmtId="49" fontId="6" fillId="2" borderId="2" xfId="0" applyNumberFormat="1" applyFont="1" applyFill="1" applyBorder="1" applyAlignment="1">
      <alignment horizontal="center" vertical="top" wrapText="1"/>
    </xf>
    <xf numFmtId="2" fontId="6" fillId="2" borderId="2" xfId="0" applyNumberFormat="1" applyFont="1" applyFill="1" applyBorder="1" applyAlignment="1">
      <alignment horizontal="center"/>
    </xf>
    <xf numFmtId="1" fontId="6" fillId="2" borderId="2" xfId="0" applyNumberFormat="1" applyFont="1" applyFill="1" applyBorder="1" applyAlignment="1">
      <alignment horizontal="center" wrapText="1"/>
    </xf>
    <xf numFmtId="2" fontId="6" fillId="2" borderId="28" xfId="0" applyNumberFormat="1" applyFont="1" applyFill="1" applyBorder="1" applyAlignment="1">
      <alignment horizontal="center"/>
    </xf>
    <xf numFmtId="1" fontId="6" fillId="2" borderId="28" xfId="0" applyNumberFormat="1" applyFont="1" applyFill="1" applyBorder="1" applyAlignment="1">
      <alignment horizontal="center" wrapText="1"/>
    </xf>
    <xf numFmtId="49" fontId="6" fillId="2" borderId="28" xfId="0" applyNumberFormat="1" applyFont="1" applyFill="1" applyBorder="1" applyAlignment="1">
      <alignment horizontal="center" vertical="top" wrapText="1"/>
    </xf>
    <xf numFmtId="1" fontId="3" fillId="0" borderId="10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3" fillId="3" borderId="39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3" fillId="3" borderId="41" xfId="0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B66"/>
  <sheetViews>
    <sheetView tabSelected="1" topLeftCell="C1" zoomScale="70" zoomScaleNormal="70" workbookViewId="0">
      <pane xSplit="3" ySplit="5" topLeftCell="P6" activePane="bottomRight" state="frozen"/>
      <selection activeCell="C1" sqref="C1"/>
      <selection pane="topRight" activeCell="F1" sqref="F1"/>
      <selection pane="bottomLeft" activeCell="C6" sqref="C6"/>
      <selection pane="bottomRight" activeCell="R4" sqref="R4:R5"/>
    </sheetView>
  </sheetViews>
  <sheetFormatPr defaultRowHeight="30" customHeight="1"/>
  <cols>
    <col min="1" max="1" width="0.7109375" hidden="1" customWidth="1"/>
    <col min="2" max="2" width="0.5703125" hidden="1" customWidth="1"/>
    <col min="3" max="3" width="2.5703125" customWidth="1"/>
    <col min="4" max="4" width="15.28515625" customWidth="1"/>
    <col min="5" max="5" width="16" hidden="1" customWidth="1"/>
    <col min="6" max="6" width="8" customWidth="1"/>
    <col min="7" max="7" width="5.28515625" customWidth="1"/>
    <col min="8" max="8" width="4.42578125" customWidth="1"/>
    <col min="9" max="9" width="4.140625" customWidth="1"/>
    <col min="10" max="10" width="6.28515625" customWidth="1"/>
    <col min="11" max="11" width="7.7109375" customWidth="1"/>
    <col min="12" max="12" width="5.42578125" customWidth="1"/>
    <col min="13" max="13" width="4.42578125" customWidth="1"/>
    <col min="14" max="14" width="3.85546875" customWidth="1"/>
    <col min="15" max="15" width="5" customWidth="1"/>
    <col min="16" max="16" width="5.28515625" customWidth="1"/>
    <col min="17" max="17" width="0.7109375" customWidth="1"/>
    <col min="18" max="18" width="6.42578125" customWidth="1"/>
    <col min="19" max="19" width="7" customWidth="1"/>
    <col min="20" max="20" width="7.140625" customWidth="1"/>
    <col min="21" max="21" width="8.28515625" customWidth="1"/>
    <col min="22" max="22" width="4" customWidth="1"/>
    <col min="23" max="23" width="7.28515625" customWidth="1"/>
    <col min="24" max="24" width="5.85546875" customWidth="1"/>
    <col min="25" max="25" width="6" customWidth="1"/>
    <col min="26" max="27" width="6.28515625" customWidth="1"/>
    <col min="28" max="28" width="7.5703125" customWidth="1"/>
    <col min="29" max="29" width="2.7109375" customWidth="1"/>
    <col min="30" max="30" width="7.7109375" customWidth="1"/>
    <col min="31" max="31" width="6.7109375" customWidth="1"/>
    <col min="32" max="32" width="7.5703125" customWidth="1"/>
    <col min="33" max="33" width="7.7109375" customWidth="1"/>
    <col min="34" max="35" width="2.5703125" customWidth="1"/>
    <col min="36" max="36" width="7.5703125" customWidth="1"/>
    <col min="37" max="37" width="7.42578125" customWidth="1"/>
    <col min="38" max="38" width="6.7109375" customWidth="1"/>
    <col min="39" max="39" width="3.42578125" customWidth="1"/>
    <col min="40" max="40" width="8.28515625" customWidth="1"/>
    <col min="41" max="41" width="7.5703125" customWidth="1"/>
    <col min="42" max="42" width="9.42578125" customWidth="1"/>
    <col min="43" max="43" width="4" customWidth="1"/>
    <col min="44" max="44" width="3.7109375" customWidth="1"/>
    <col min="45" max="45" width="6.7109375" customWidth="1"/>
    <col min="46" max="46" width="7.42578125" customWidth="1"/>
    <col min="47" max="47" width="7.28515625" customWidth="1"/>
    <col min="48" max="48" width="8.85546875" customWidth="1"/>
    <col min="49" max="52" width="0" hidden="1" customWidth="1"/>
    <col min="53" max="53" width="9.7109375" hidden="1" customWidth="1"/>
    <col min="54" max="149" width="0" hidden="1" customWidth="1"/>
    <col min="150" max="150" width="21.140625" hidden="1" customWidth="1"/>
    <col min="151" max="151" width="11.28515625" hidden="1" customWidth="1"/>
    <col min="152" max="152" width="0" hidden="1" customWidth="1"/>
    <col min="153" max="153" width="14.140625" hidden="1" customWidth="1"/>
    <col min="154" max="154" width="0" hidden="1" customWidth="1"/>
    <col min="155" max="155" width="9.28515625" style="100" customWidth="1"/>
    <col min="156" max="156" width="8.28515625" style="100" customWidth="1"/>
    <col min="157" max="157" width="9.140625" style="100" customWidth="1"/>
    <col min="158" max="158" width="9.5703125" customWidth="1"/>
  </cols>
  <sheetData>
    <row r="1" spans="1:158" ht="14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23"/>
      <c r="Y1" s="123"/>
      <c r="Z1" s="123"/>
      <c r="AA1" s="123"/>
      <c r="AB1" s="123"/>
      <c r="AC1" s="123"/>
      <c r="AD1" s="12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123" t="s">
        <v>0</v>
      </c>
      <c r="AQ1" s="123"/>
      <c r="AR1" s="123"/>
      <c r="AS1" s="123"/>
      <c r="AT1" s="123"/>
      <c r="AU1" s="123"/>
      <c r="AV1" s="12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2"/>
      <c r="EZ1" s="2"/>
      <c r="FA1" s="2"/>
      <c r="FB1" s="3"/>
    </row>
    <row r="2" spans="1:158" ht="12.7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4" t="s">
        <v>1</v>
      </c>
      <c r="AQ2" s="4"/>
      <c r="AR2" s="4"/>
      <c r="AS2" s="4"/>
      <c r="AT2" s="4"/>
      <c r="AU2" s="4" t="s">
        <v>2</v>
      </c>
      <c r="AV2" s="4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2"/>
      <c r="EZ2" s="2"/>
      <c r="FA2" s="2"/>
      <c r="FB2" s="3"/>
    </row>
    <row r="3" spans="1:158" s="15" customFormat="1" ht="15.75" customHeight="1" thickBot="1">
      <c r="A3" s="5"/>
      <c r="B3" s="6"/>
      <c r="C3" s="4" t="s">
        <v>3</v>
      </c>
      <c r="D3" s="7"/>
      <c r="E3" s="8"/>
      <c r="F3" s="8"/>
      <c r="G3" s="8"/>
      <c r="H3" s="8"/>
      <c r="I3" s="8"/>
      <c r="J3" s="9"/>
      <c r="K3" s="10"/>
      <c r="L3" s="11"/>
      <c r="M3" s="7"/>
      <c r="N3" s="8"/>
      <c r="O3" s="8"/>
      <c r="P3" s="8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12"/>
      <c r="BB3" s="12"/>
      <c r="BC3" s="12"/>
      <c r="BD3" s="12"/>
      <c r="BE3" s="12"/>
      <c r="BF3" s="12"/>
      <c r="BG3" s="12"/>
      <c r="BH3" s="12"/>
      <c r="BI3" s="12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6"/>
      <c r="ED3" s="124" t="s">
        <v>4</v>
      </c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6"/>
      <c r="ER3" s="6"/>
      <c r="ES3" s="101"/>
      <c r="ET3" s="101"/>
      <c r="EU3" s="101"/>
      <c r="EV3" s="101"/>
      <c r="EW3" s="101"/>
      <c r="EX3" s="101"/>
      <c r="EY3" s="14"/>
      <c r="EZ3" s="14"/>
      <c r="FA3" s="6"/>
      <c r="FB3" s="6"/>
    </row>
    <row r="4" spans="1:158" s="21" customFormat="1" ht="28.5" customHeight="1" thickBot="1">
      <c r="A4" s="16"/>
      <c r="B4" s="102"/>
      <c r="C4" s="104" t="s">
        <v>5</v>
      </c>
      <c r="D4" s="106" t="s">
        <v>6</v>
      </c>
      <c r="E4" s="17"/>
      <c r="F4" s="104" t="s">
        <v>7</v>
      </c>
      <c r="G4" s="104" t="s">
        <v>8</v>
      </c>
      <c r="H4" s="105" t="s">
        <v>9</v>
      </c>
      <c r="I4" s="105" t="s">
        <v>10</v>
      </c>
      <c r="J4" s="105" t="s">
        <v>11</v>
      </c>
      <c r="K4" s="105" t="s">
        <v>12</v>
      </c>
      <c r="L4" s="105" t="s">
        <v>13</v>
      </c>
      <c r="M4" s="105" t="s">
        <v>14</v>
      </c>
      <c r="N4" s="105" t="s">
        <v>15</v>
      </c>
      <c r="O4" s="105" t="s">
        <v>13</v>
      </c>
      <c r="P4" s="105" t="s">
        <v>16</v>
      </c>
      <c r="Q4" s="105"/>
      <c r="R4" s="110" t="s">
        <v>17</v>
      </c>
      <c r="S4" s="112" t="s">
        <v>18</v>
      </c>
      <c r="T4" s="114" t="s">
        <v>19</v>
      </c>
      <c r="U4" s="115"/>
      <c r="V4" s="116"/>
      <c r="W4" s="18" t="s">
        <v>20</v>
      </c>
      <c r="X4" s="117" t="s">
        <v>21</v>
      </c>
      <c r="Y4" s="112" t="s">
        <v>22</v>
      </c>
      <c r="Z4" s="125" t="s">
        <v>23</v>
      </c>
      <c r="AA4" s="127" t="s">
        <v>24</v>
      </c>
      <c r="AB4" s="112" t="s">
        <v>25</v>
      </c>
      <c r="AC4" s="129" t="s">
        <v>26</v>
      </c>
      <c r="AD4" s="121" t="s">
        <v>27</v>
      </c>
      <c r="AE4" s="121" t="s">
        <v>28</v>
      </c>
      <c r="AF4" s="121" t="s">
        <v>29</v>
      </c>
      <c r="AG4" s="136" t="s">
        <v>30</v>
      </c>
      <c r="AH4" s="138" t="s">
        <v>31</v>
      </c>
      <c r="AI4" s="139"/>
      <c r="AJ4" s="139"/>
      <c r="AK4" s="139"/>
      <c r="AL4" s="140" t="s">
        <v>230</v>
      </c>
      <c r="AM4" s="131" t="s">
        <v>32</v>
      </c>
      <c r="AN4" s="133" t="s">
        <v>33</v>
      </c>
      <c r="AO4" s="133"/>
      <c r="AP4" s="134">
        <v>1.25</v>
      </c>
      <c r="AQ4" s="134" t="s">
        <v>34</v>
      </c>
      <c r="AR4" s="134" t="s">
        <v>35</v>
      </c>
      <c r="AS4" s="134" t="s">
        <v>36</v>
      </c>
      <c r="AT4" s="121" t="s">
        <v>27</v>
      </c>
      <c r="AU4" s="121" t="s">
        <v>28</v>
      </c>
      <c r="AV4" s="105"/>
      <c r="AW4" s="105" t="s">
        <v>38</v>
      </c>
      <c r="AX4" s="140" t="s">
        <v>39</v>
      </c>
      <c r="AY4" s="19" t="s">
        <v>40</v>
      </c>
      <c r="AZ4" s="105" t="s">
        <v>37</v>
      </c>
      <c r="BA4" s="142" t="s">
        <v>41</v>
      </c>
      <c r="BB4" s="117" t="s">
        <v>42</v>
      </c>
      <c r="BC4" s="117" t="s">
        <v>43</v>
      </c>
      <c r="BD4" s="117" t="s">
        <v>44</v>
      </c>
      <c r="BE4" s="119" t="s">
        <v>45</v>
      </c>
      <c r="BF4" s="119" t="s">
        <v>46</v>
      </c>
      <c r="BG4" s="117" t="s">
        <v>47</v>
      </c>
      <c r="BH4" s="117" t="s">
        <v>48</v>
      </c>
      <c r="BI4" s="117" t="s">
        <v>49</v>
      </c>
      <c r="BJ4" s="140" t="s">
        <v>50</v>
      </c>
      <c r="BK4" s="149" t="s">
        <v>51</v>
      </c>
      <c r="BL4" s="151" t="s">
        <v>52</v>
      </c>
      <c r="BM4" s="6"/>
      <c r="BN4" s="146" t="s">
        <v>53</v>
      </c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8"/>
      <c r="CA4" s="6"/>
      <c r="CB4" s="146" t="s">
        <v>54</v>
      </c>
      <c r="CC4" s="147"/>
      <c r="CD4" s="147"/>
      <c r="CE4" s="148"/>
      <c r="CF4" s="6"/>
      <c r="CG4" s="146" t="s">
        <v>55</v>
      </c>
      <c r="CH4" s="147"/>
      <c r="CI4" s="147"/>
      <c r="CJ4" s="148"/>
      <c r="CK4" s="6"/>
      <c r="CL4" s="146" t="s">
        <v>56</v>
      </c>
      <c r="CM4" s="147"/>
      <c r="CN4" s="147"/>
      <c r="CO4" s="148"/>
      <c r="CP4" s="6"/>
      <c r="CQ4" s="146" t="s">
        <v>57</v>
      </c>
      <c r="CR4" s="147"/>
      <c r="CS4" s="147"/>
      <c r="CT4" s="148"/>
      <c r="CU4" s="6"/>
      <c r="CV4" s="146" t="s">
        <v>58</v>
      </c>
      <c r="CW4" s="147"/>
      <c r="CX4" s="147"/>
      <c r="CY4" s="148"/>
      <c r="CZ4" s="6"/>
      <c r="DA4" s="146" t="s">
        <v>59</v>
      </c>
      <c r="DB4" s="147"/>
      <c r="DC4" s="147"/>
      <c r="DD4" s="148"/>
      <c r="DE4" s="6"/>
      <c r="DF4" s="146" t="s">
        <v>60</v>
      </c>
      <c r="DG4" s="147"/>
      <c r="DH4" s="147"/>
      <c r="DI4" s="148"/>
      <c r="DJ4" s="6"/>
      <c r="DK4" s="146" t="s">
        <v>61</v>
      </c>
      <c r="DL4" s="147"/>
      <c r="DM4" s="147"/>
      <c r="DN4" s="148"/>
      <c r="DO4" s="20"/>
      <c r="DP4" s="156" t="s">
        <v>37</v>
      </c>
      <c r="DQ4" s="158" t="s">
        <v>41</v>
      </c>
      <c r="DR4" s="152" t="s">
        <v>42</v>
      </c>
      <c r="DS4" s="152" t="s">
        <v>43</v>
      </c>
      <c r="DT4" s="152" t="s">
        <v>44</v>
      </c>
      <c r="DU4" s="154" t="s">
        <v>45</v>
      </c>
      <c r="DV4" s="154" t="s">
        <v>46</v>
      </c>
      <c r="DW4" s="152" t="s">
        <v>47</v>
      </c>
      <c r="DX4" s="152" t="s">
        <v>48</v>
      </c>
      <c r="DY4" s="152" t="s">
        <v>49</v>
      </c>
      <c r="DZ4" s="152" t="s">
        <v>50</v>
      </c>
      <c r="EA4" s="160" t="s">
        <v>51</v>
      </c>
      <c r="EB4" s="162" t="s">
        <v>52</v>
      </c>
      <c r="EC4" s="6"/>
      <c r="ED4" s="156" t="s">
        <v>37</v>
      </c>
      <c r="EE4" s="158" t="s">
        <v>41</v>
      </c>
      <c r="EF4" s="152" t="s">
        <v>42</v>
      </c>
      <c r="EG4" s="152" t="s">
        <v>43</v>
      </c>
      <c r="EH4" s="152" t="s">
        <v>44</v>
      </c>
      <c r="EI4" s="154" t="s">
        <v>45</v>
      </c>
      <c r="EJ4" s="154" t="s">
        <v>46</v>
      </c>
      <c r="EK4" s="152" t="s">
        <v>47</v>
      </c>
      <c r="EL4" s="152" t="s">
        <v>48</v>
      </c>
      <c r="EM4" s="152" t="s">
        <v>49</v>
      </c>
      <c r="EN4" s="152" t="s">
        <v>50</v>
      </c>
      <c r="EO4" s="160" t="s">
        <v>51</v>
      </c>
      <c r="EP4" s="162" t="s">
        <v>52</v>
      </c>
      <c r="EQ4" s="6"/>
      <c r="ER4" s="6"/>
      <c r="ES4" s="183" t="s">
        <v>5</v>
      </c>
      <c r="ET4" s="179" t="s">
        <v>62</v>
      </c>
      <c r="EU4" s="181" t="s">
        <v>63</v>
      </c>
      <c r="EV4" s="179" t="s">
        <v>64</v>
      </c>
      <c r="EW4" s="179" t="s">
        <v>65</v>
      </c>
      <c r="EX4" s="183" t="s">
        <v>66</v>
      </c>
      <c r="EY4" s="163" t="s">
        <v>67</v>
      </c>
    </row>
    <row r="5" spans="1:158" s="21" customFormat="1" ht="37.5" customHeight="1" thickBot="1">
      <c r="A5" s="16"/>
      <c r="B5" s="103"/>
      <c r="C5" s="105"/>
      <c r="D5" s="107"/>
      <c r="E5" s="22" t="s">
        <v>63</v>
      </c>
      <c r="F5" s="105"/>
      <c r="G5" s="108"/>
      <c r="H5" s="109"/>
      <c r="I5" s="109"/>
      <c r="J5" s="109"/>
      <c r="K5" s="109"/>
      <c r="L5" s="109"/>
      <c r="M5" s="109"/>
      <c r="N5" s="109"/>
      <c r="O5" s="109"/>
      <c r="P5" s="109"/>
      <c r="Q5" s="241"/>
      <c r="R5" s="111"/>
      <c r="S5" s="113"/>
      <c r="T5" s="23" t="s">
        <v>68</v>
      </c>
      <c r="U5" s="23" t="s">
        <v>69</v>
      </c>
      <c r="V5" s="23" t="s">
        <v>70</v>
      </c>
      <c r="W5" s="23" t="s">
        <v>71</v>
      </c>
      <c r="X5" s="118"/>
      <c r="Y5" s="111"/>
      <c r="Z5" s="126"/>
      <c r="AA5" s="128"/>
      <c r="AB5" s="113"/>
      <c r="AC5" s="130"/>
      <c r="AD5" s="122"/>
      <c r="AE5" s="122"/>
      <c r="AF5" s="122"/>
      <c r="AG5" s="137"/>
      <c r="AH5" s="24" t="s">
        <v>72</v>
      </c>
      <c r="AI5" s="25" t="s">
        <v>73</v>
      </c>
      <c r="AJ5" s="25" t="s">
        <v>74</v>
      </c>
      <c r="AK5" s="25" t="s">
        <v>75</v>
      </c>
      <c r="AL5" s="141"/>
      <c r="AM5" s="132"/>
      <c r="AN5" s="26" t="s">
        <v>76</v>
      </c>
      <c r="AO5" s="27" t="s">
        <v>21</v>
      </c>
      <c r="AP5" s="135"/>
      <c r="AQ5" s="135"/>
      <c r="AR5" s="135"/>
      <c r="AS5" s="135"/>
      <c r="AT5" s="122"/>
      <c r="AU5" s="122"/>
      <c r="AV5" s="109"/>
      <c r="AW5" s="109"/>
      <c r="AX5" s="144"/>
      <c r="AY5" s="28"/>
      <c r="AZ5" s="145"/>
      <c r="BA5" s="143"/>
      <c r="BB5" s="118"/>
      <c r="BC5" s="118"/>
      <c r="BD5" s="118"/>
      <c r="BE5" s="120"/>
      <c r="BF5" s="120"/>
      <c r="BG5" s="118"/>
      <c r="BH5" s="118"/>
      <c r="BI5" s="118"/>
      <c r="BJ5" s="144"/>
      <c r="BK5" s="150"/>
      <c r="BL5" s="140"/>
      <c r="BM5" s="6"/>
      <c r="BN5" s="29" t="s">
        <v>77</v>
      </c>
      <c r="BO5" s="30" t="s">
        <v>41</v>
      </c>
      <c r="BP5" s="31" t="s">
        <v>42</v>
      </c>
      <c r="BQ5" s="31" t="s">
        <v>43</v>
      </c>
      <c r="BR5" s="31" t="s">
        <v>44</v>
      </c>
      <c r="BS5" s="31" t="s">
        <v>45</v>
      </c>
      <c r="BT5" s="31" t="s">
        <v>46</v>
      </c>
      <c r="BU5" s="31" t="s">
        <v>47</v>
      </c>
      <c r="BV5" s="31" t="s">
        <v>48</v>
      </c>
      <c r="BW5" s="29" t="s">
        <v>49</v>
      </c>
      <c r="BX5" s="32" t="s">
        <v>50</v>
      </c>
      <c r="BY5" s="33" t="s">
        <v>51</v>
      </c>
      <c r="BZ5" s="34" t="s">
        <v>52</v>
      </c>
      <c r="CA5" s="6"/>
      <c r="CB5" s="29" t="s">
        <v>77</v>
      </c>
      <c r="CC5" s="32" t="s">
        <v>50</v>
      </c>
      <c r="CD5" s="33" t="s">
        <v>51</v>
      </c>
      <c r="CE5" s="34" t="s">
        <v>52</v>
      </c>
      <c r="CF5" s="6"/>
      <c r="CG5" s="34" t="s">
        <v>77</v>
      </c>
      <c r="CH5" s="34" t="s">
        <v>50</v>
      </c>
      <c r="CI5" s="33" t="s">
        <v>51</v>
      </c>
      <c r="CJ5" s="34" t="s">
        <v>52</v>
      </c>
      <c r="CK5" s="6"/>
      <c r="CL5" s="29" t="s">
        <v>77</v>
      </c>
      <c r="CM5" s="34" t="s">
        <v>50</v>
      </c>
      <c r="CN5" s="33" t="s">
        <v>51</v>
      </c>
      <c r="CO5" s="34" t="s">
        <v>52</v>
      </c>
      <c r="CP5" s="6"/>
      <c r="CQ5" s="29" t="s">
        <v>77</v>
      </c>
      <c r="CR5" s="34" t="s">
        <v>50</v>
      </c>
      <c r="CS5" s="33" t="s">
        <v>51</v>
      </c>
      <c r="CT5" s="34" t="s">
        <v>52</v>
      </c>
      <c r="CU5" s="6"/>
      <c r="CV5" s="29" t="s">
        <v>77</v>
      </c>
      <c r="CW5" s="34" t="s">
        <v>50</v>
      </c>
      <c r="CX5" s="33" t="s">
        <v>51</v>
      </c>
      <c r="CY5" s="34" t="s">
        <v>52</v>
      </c>
      <c r="CZ5" s="6"/>
      <c r="DA5" s="29" t="s">
        <v>77</v>
      </c>
      <c r="DB5" s="34" t="s">
        <v>50</v>
      </c>
      <c r="DC5" s="33" t="s">
        <v>51</v>
      </c>
      <c r="DD5" s="34" t="s">
        <v>52</v>
      </c>
      <c r="DE5" s="6"/>
      <c r="DF5" s="29" t="s">
        <v>77</v>
      </c>
      <c r="DG5" s="34" t="s">
        <v>50</v>
      </c>
      <c r="DH5" s="33" t="s">
        <v>51</v>
      </c>
      <c r="DI5" s="34" t="s">
        <v>52</v>
      </c>
      <c r="DJ5" s="6"/>
      <c r="DK5" s="29" t="s">
        <v>77</v>
      </c>
      <c r="DL5" s="34" t="s">
        <v>50</v>
      </c>
      <c r="DM5" s="33" t="s">
        <v>51</v>
      </c>
      <c r="DN5" s="34" t="s">
        <v>52</v>
      </c>
      <c r="DO5" s="34"/>
      <c r="DP5" s="157"/>
      <c r="DQ5" s="159"/>
      <c r="DR5" s="153"/>
      <c r="DS5" s="153"/>
      <c r="DT5" s="153"/>
      <c r="DU5" s="155"/>
      <c r="DV5" s="155"/>
      <c r="DW5" s="153"/>
      <c r="DX5" s="153"/>
      <c r="DY5" s="153"/>
      <c r="DZ5" s="153"/>
      <c r="EA5" s="161"/>
      <c r="EB5" s="152"/>
      <c r="EC5" s="6"/>
      <c r="ED5" s="157"/>
      <c r="EE5" s="159"/>
      <c r="EF5" s="153"/>
      <c r="EG5" s="153"/>
      <c r="EH5" s="153"/>
      <c r="EI5" s="155"/>
      <c r="EJ5" s="155"/>
      <c r="EK5" s="153"/>
      <c r="EL5" s="153"/>
      <c r="EM5" s="153"/>
      <c r="EN5" s="153"/>
      <c r="EO5" s="161"/>
      <c r="EP5" s="152"/>
      <c r="EQ5" s="6"/>
      <c r="ER5" s="6"/>
      <c r="ES5" s="184"/>
      <c r="ET5" s="180"/>
      <c r="EU5" s="182"/>
      <c r="EV5" s="180"/>
      <c r="EW5" s="180"/>
      <c r="EX5" s="184"/>
      <c r="EY5" s="164"/>
    </row>
    <row r="6" spans="1:158" s="15" customFormat="1" ht="30" customHeight="1" thickBot="1">
      <c r="A6" s="35"/>
      <c r="B6" s="165"/>
      <c r="C6" s="167">
        <v>1</v>
      </c>
      <c r="D6" s="169" t="s">
        <v>78</v>
      </c>
      <c r="E6" s="171">
        <v>801118300309</v>
      </c>
      <c r="F6" s="173" t="s">
        <v>79</v>
      </c>
      <c r="G6" s="175" t="s">
        <v>80</v>
      </c>
      <c r="H6" s="177" t="s">
        <v>81</v>
      </c>
      <c r="I6" s="191" t="s">
        <v>82</v>
      </c>
      <c r="J6" s="193" t="s">
        <v>83</v>
      </c>
      <c r="K6" s="195" t="s">
        <v>84</v>
      </c>
      <c r="L6" s="36" t="s">
        <v>85</v>
      </c>
      <c r="M6" s="36">
        <v>5.59</v>
      </c>
      <c r="N6" s="37" t="s">
        <v>86</v>
      </c>
      <c r="O6" s="36" t="s">
        <v>87</v>
      </c>
      <c r="P6" s="38">
        <v>5.03</v>
      </c>
      <c r="Q6" s="39"/>
      <c r="R6" s="36"/>
      <c r="S6" s="36"/>
      <c r="T6" s="36"/>
      <c r="U6" s="36">
        <v>9</v>
      </c>
      <c r="V6" s="36"/>
      <c r="W6" s="40"/>
      <c r="X6" s="40"/>
      <c r="Y6" s="36"/>
      <c r="Z6" s="36"/>
      <c r="AA6" s="36"/>
      <c r="AB6" s="39" t="str">
        <f>+N6</f>
        <v>1</v>
      </c>
      <c r="AC6" s="41"/>
      <c r="AD6" s="42"/>
      <c r="AE6" s="42"/>
      <c r="AF6" s="43"/>
      <c r="AG6" s="44">
        <v>9</v>
      </c>
      <c r="AH6" s="44"/>
      <c r="AI6" s="44"/>
      <c r="AJ6" s="44">
        <v>9</v>
      </c>
      <c r="AK6" s="44"/>
      <c r="AL6" s="45"/>
      <c r="AM6" s="46"/>
      <c r="AN6" s="46"/>
      <c r="AO6" s="45"/>
      <c r="AP6" s="46"/>
      <c r="AQ6" s="47"/>
      <c r="AR6" s="47"/>
      <c r="AS6" s="47"/>
      <c r="AT6" s="42"/>
      <c r="AU6" s="42"/>
      <c r="AV6" s="42"/>
      <c r="AW6" s="48"/>
      <c r="AX6" s="49"/>
      <c r="AY6" s="48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50"/>
      <c r="BL6" s="51"/>
      <c r="BM6" s="6"/>
      <c r="BN6" s="52"/>
      <c r="BO6" s="53"/>
      <c r="BP6" s="34"/>
      <c r="BQ6" s="34"/>
      <c r="BR6" s="34"/>
      <c r="BS6" s="53"/>
      <c r="BT6" s="53"/>
      <c r="BU6" s="34"/>
      <c r="BV6" s="34"/>
      <c r="BW6" s="52"/>
      <c r="BX6" s="52"/>
      <c r="BY6" s="50"/>
      <c r="BZ6" s="51"/>
      <c r="CA6" s="6"/>
      <c r="CB6" s="52"/>
      <c r="CC6" s="52"/>
      <c r="CD6" s="50"/>
      <c r="CE6" s="51"/>
      <c r="CF6" s="6"/>
      <c r="CG6" s="52"/>
      <c r="CH6" s="52"/>
      <c r="CI6" s="50"/>
      <c r="CJ6" s="51"/>
      <c r="CK6" s="6"/>
      <c r="CL6" s="52"/>
      <c r="CM6" s="52"/>
      <c r="CN6" s="50"/>
      <c r="CO6" s="51"/>
      <c r="CP6" s="6"/>
      <c r="CQ6" s="52"/>
      <c r="CR6" s="52"/>
      <c r="CS6" s="50"/>
      <c r="CT6" s="51"/>
      <c r="CU6" s="6"/>
      <c r="CV6" s="52"/>
      <c r="CW6" s="52"/>
      <c r="CX6" s="50"/>
      <c r="CY6" s="51"/>
      <c r="CZ6" s="6"/>
      <c r="DA6" s="52"/>
      <c r="DB6" s="52"/>
      <c r="DC6" s="50"/>
      <c r="DD6" s="51"/>
      <c r="DE6" s="6"/>
      <c r="DF6" s="52"/>
      <c r="DG6" s="52"/>
      <c r="DH6" s="50"/>
      <c r="DI6" s="51"/>
      <c r="DJ6" s="6"/>
      <c r="DK6" s="52"/>
      <c r="DL6" s="52"/>
      <c r="DM6" s="50"/>
      <c r="DN6" s="51"/>
      <c r="DO6" s="54"/>
      <c r="DP6" s="52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50"/>
      <c r="EB6" s="51"/>
      <c r="EC6" s="6"/>
      <c r="ED6" s="52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50"/>
      <c r="EP6" s="51"/>
      <c r="EQ6" s="6"/>
      <c r="ER6" s="6"/>
      <c r="ES6" s="197"/>
      <c r="ET6" s="199"/>
      <c r="EU6" s="201"/>
      <c r="EV6" s="185"/>
      <c r="EW6" s="185"/>
      <c r="EX6" s="187"/>
      <c r="EY6" s="46"/>
    </row>
    <row r="7" spans="1:158" s="15" customFormat="1" ht="16.5" customHeight="1" thickBot="1">
      <c r="A7" s="55"/>
      <c r="B7" s="166"/>
      <c r="C7" s="168"/>
      <c r="D7" s="170"/>
      <c r="E7" s="172"/>
      <c r="F7" s="174"/>
      <c r="G7" s="176"/>
      <c r="H7" s="178"/>
      <c r="I7" s="192"/>
      <c r="J7" s="194"/>
      <c r="K7" s="196"/>
      <c r="L7" s="56"/>
      <c r="M7" s="56"/>
      <c r="N7" s="56"/>
      <c r="O7" s="56"/>
      <c r="P7" s="56"/>
      <c r="Q7" s="57"/>
      <c r="R7" s="58"/>
      <c r="S7" s="58"/>
      <c r="T7" s="58"/>
      <c r="U7" s="58"/>
      <c r="V7" s="59"/>
      <c r="W7" s="60"/>
      <c r="X7" s="61"/>
      <c r="Y7" s="56"/>
      <c r="Z7" s="57"/>
      <c r="AA7" s="57"/>
      <c r="AB7" s="57"/>
      <c r="AC7" s="62"/>
      <c r="AD7" s="63"/>
      <c r="AE7" s="63"/>
      <c r="AF7" s="64"/>
      <c r="AG7" s="65"/>
      <c r="AH7" s="65"/>
      <c r="AI7" s="65"/>
      <c r="AJ7" s="65"/>
      <c r="AK7" s="65"/>
      <c r="AL7" s="66"/>
      <c r="AM7" s="67"/>
      <c r="AN7" s="68"/>
      <c r="AO7" s="69"/>
      <c r="AP7" s="70"/>
      <c r="AQ7" s="71"/>
      <c r="AR7" s="71"/>
      <c r="AS7" s="71"/>
      <c r="AT7" s="63"/>
      <c r="AU7" s="63"/>
      <c r="AV7" s="72"/>
      <c r="AW7" s="43"/>
      <c r="AX7" s="43"/>
      <c r="AY7" s="64"/>
      <c r="AZ7" s="57"/>
      <c r="BA7" s="57"/>
      <c r="BB7" s="57"/>
      <c r="BC7" s="57"/>
      <c r="BD7" s="73"/>
      <c r="BE7" s="56"/>
      <c r="BF7" s="56"/>
      <c r="BG7" s="56"/>
      <c r="BH7" s="57"/>
      <c r="BI7" s="57"/>
      <c r="BJ7" s="57"/>
      <c r="BK7" s="74"/>
      <c r="BL7" s="75"/>
      <c r="BM7" s="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4"/>
      <c r="BZ7" s="75"/>
      <c r="CA7" s="6"/>
      <c r="CB7" s="76"/>
      <c r="CC7" s="76"/>
      <c r="CD7" s="74"/>
      <c r="CE7" s="75"/>
      <c r="CF7" s="6"/>
      <c r="CG7" s="76"/>
      <c r="CH7" s="76"/>
      <c r="CI7" s="74"/>
      <c r="CJ7" s="75"/>
      <c r="CK7" s="6"/>
      <c r="CL7" s="76"/>
      <c r="CM7" s="76"/>
      <c r="CN7" s="74"/>
      <c r="CO7" s="75"/>
      <c r="CP7" s="6"/>
      <c r="CQ7" s="76"/>
      <c r="CR7" s="76"/>
      <c r="CS7" s="74"/>
      <c r="CT7" s="75"/>
      <c r="CU7" s="6"/>
      <c r="CV7" s="76"/>
      <c r="CW7" s="76"/>
      <c r="CX7" s="74"/>
      <c r="CY7" s="75"/>
      <c r="CZ7" s="6"/>
      <c r="DA7" s="76"/>
      <c r="DB7" s="76"/>
      <c r="DC7" s="74"/>
      <c r="DD7" s="75"/>
      <c r="DE7" s="6"/>
      <c r="DF7" s="76"/>
      <c r="DG7" s="76"/>
      <c r="DH7" s="74"/>
      <c r="DI7" s="75"/>
      <c r="DJ7" s="6"/>
      <c r="DK7" s="76"/>
      <c r="DL7" s="76"/>
      <c r="DM7" s="74"/>
      <c r="DN7" s="75"/>
      <c r="DO7" s="77"/>
      <c r="DP7" s="76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6"/>
      <c r="ER7" s="6"/>
      <c r="ES7" s="198"/>
      <c r="ET7" s="200"/>
      <c r="EU7" s="202"/>
      <c r="EV7" s="186"/>
      <c r="EW7" s="186"/>
      <c r="EX7" s="188"/>
      <c r="EY7" s="46"/>
    </row>
    <row r="8" spans="1:158" s="15" customFormat="1" ht="30" customHeight="1" thickBot="1">
      <c r="A8" s="35"/>
      <c r="B8" s="165"/>
      <c r="C8" s="167">
        <v>2</v>
      </c>
      <c r="D8" s="169" t="s">
        <v>88</v>
      </c>
      <c r="E8" s="78">
        <v>740513450184</v>
      </c>
      <c r="F8" s="175" t="s">
        <v>89</v>
      </c>
      <c r="G8" s="173" t="s">
        <v>80</v>
      </c>
      <c r="H8" s="175" t="s">
        <v>90</v>
      </c>
      <c r="I8" s="189" t="s">
        <v>91</v>
      </c>
      <c r="J8" s="203" t="s">
        <v>92</v>
      </c>
      <c r="K8" s="195" t="s">
        <v>84</v>
      </c>
      <c r="L8" s="46" t="s">
        <v>93</v>
      </c>
      <c r="M8" s="36">
        <v>5.62</v>
      </c>
      <c r="N8" s="37" t="s">
        <v>94</v>
      </c>
      <c r="O8" s="46" t="s">
        <v>95</v>
      </c>
      <c r="P8" s="38">
        <v>5.2</v>
      </c>
      <c r="Q8" s="39"/>
      <c r="R8" s="36"/>
      <c r="S8" s="36"/>
      <c r="T8" s="36"/>
      <c r="U8" s="36">
        <v>18</v>
      </c>
      <c r="V8" s="36"/>
      <c r="W8" s="36">
        <v>18</v>
      </c>
      <c r="X8" s="36"/>
      <c r="Y8" s="36" t="s">
        <v>96</v>
      </c>
      <c r="Z8" s="36"/>
      <c r="AA8" s="36"/>
      <c r="AB8" s="39" t="str">
        <f>+N8</f>
        <v>0,5</v>
      </c>
      <c r="AC8" s="41"/>
      <c r="AD8" s="42"/>
      <c r="AE8" s="42"/>
      <c r="AF8" s="43"/>
      <c r="AG8" s="44">
        <v>18</v>
      </c>
      <c r="AH8" s="44"/>
      <c r="AI8" s="44"/>
      <c r="AJ8" s="44">
        <v>18</v>
      </c>
      <c r="AK8" s="44"/>
      <c r="AL8" s="44"/>
      <c r="AM8" s="36"/>
      <c r="AN8" s="46">
        <v>18</v>
      </c>
      <c r="AO8" s="45"/>
      <c r="AP8" s="46"/>
      <c r="AQ8" s="79"/>
      <c r="AR8" s="79"/>
      <c r="AS8" s="79"/>
      <c r="AT8" s="42"/>
      <c r="AU8" s="42"/>
      <c r="AV8" s="42"/>
      <c r="AW8" s="48"/>
      <c r="AX8" s="49"/>
      <c r="AY8" s="48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50"/>
      <c r="BL8" s="51"/>
      <c r="BM8" s="6"/>
      <c r="BN8" s="52"/>
      <c r="BO8" s="53"/>
      <c r="BP8" s="34"/>
      <c r="BQ8" s="34"/>
      <c r="BR8" s="34"/>
      <c r="BS8" s="53"/>
      <c r="BT8" s="53"/>
      <c r="BU8" s="34"/>
      <c r="BV8" s="34"/>
      <c r="BW8" s="52"/>
      <c r="BX8" s="52"/>
      <c r="BY8" s="50"/>
      <c r="BZ8" s="51"/>
      <c r="CA8" s="6"/>
      <c r="CB8" s="52"/>
      <c r="CC8" s="52"/>
      <c r="CD8" s="50"/>
      <c r="CE8" s="51"/>
      <c r="CF8" s="6"/>
      <c r="CG8" s="52"/>
      <c r="CH8" s="52"/>
      <c r="CI8" s="50"/>
      <c r="CJ8" s="51"/>
      <c r="CK8" s="6"/>
      <c r="CL8" s="52"/>
      <c r="CM8" s="52"/>
      <c r="CN8" s="50"/>
      <c r="CO8" s="51"/>
      <c r="CP8" s="6"/>
      <c r="CQ8" s="52"/>
      <c r="CR8" s="52"/>
      <c r="CS8" s="50"/>
      <c r="CT8" s="51"/>
      <c r="CU8" s="6"/>
      <c r="CV8" s="52"/>
      <c r="CW8" s="52"/>
      <c r="CX8" s="50"/>
      <c r="CY8" s="51"/>
      <c r="CZ8" s="6"/>
      <c r="DA8" s="52"/>
      <c r="DB8" s="52"/>
      <c r="DC8" s="50"/>
      <c r="DD8" s="51"/>
      <c r="DE8" s="6"/>
      <c r="DF8" s="52"/>
      <c r="DG8" s="52"/>
      <c r="DH8" s="50"/>
      <c r="DI8" s="51"/>
      <c r="DJ8" s="6"/>
      <c r="DK8" s="52"/>
      <c r="DL8" s="52"/>
      <c r="DM8" s="50"/>
      <c r="DN8" s="51"/>
      <c r="DO8" s="54"/>
      <c r="DP8" s="52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50"/>
      <c r="EB8" s="51"/>
      <c r="EC8" s="6"/>
      <c r="ED8" s="52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50"/>
      <c r="EP8" s="51"/>
      <c r="EQ8" s="6"/>
      <c r="ER8" s="6"/>
      <c r="ES8" s="80"/>
      <c r="ET8" s="199"/>
      <c r="EU8" s="201"/>
      <c r="EV8" s="185"/>
      <c r="EW8" s="185"/>
      <c r="EX8" s="187"/>
      <c r="EY8" s="46"/>
    </row>
    <row r="9" spans="1:158" s="15" customFormat="1" ht="16.5" customHeight="1" thickBot="1">
      <c r="A9" s="55"/>
      <c r="B9" s="166"/>
      <c r="C9" s="168"/>
      <c r="D9" s="170"/>
      <c r="E9" s="81"/>
      <c r="F9" s="176"/>
      <c r="G9" s="174"/>
      <c r="H9" s="176"/>
      <c r="I9" s="190"/>
      <c r="J9" s="204"/>
      <c r="K9" s="196"/>
      <c r="L9" s="56"/>
      <c r="M9" s="56"/>
      <c r="N9" s="56"/>
      <c r="O9" s="56"/>
      <c r="P9" s="56"/>
      <c r="Q9" s="57"/>
      <c r="R9" s="58"/>
      <c r="S9" s="58"/>
      <c r="T9" s="58"/>
      <c r="U9" s="58"/>
      <c r="V9" s="59"/>
      <c r="W9" s="60"/>
      <c r="X9" s="57"/>
      <c r="Y9" s="82"/>
      <c r="Z9" s="57"/>
      <c r="AA9" s="57"/>
      <c r="AB9" s="57"/>
      <c r="AC9" s="62"/>
      <c r="AD9" s="63"/>
      <c r="AE9" s="63"/>
      <c r="AF9" s="64"/>
      <c r="AG9" s="65"/>
      <c r="AH9" s="65"/>
      <c r="AI9" s="65"/>
      <c r="AJ9" s="65"/>
      <c r="AK9" s="65"/>
      <c r="AL9" s="65"/>
      <c r="AM9" s="57"/>
      <c r="AN9" s="68"/>
      <c r="AO9" s="69"/>
      <c r="AP9" s="70"/>
      <c r="AQ9" s="83"/>
      <c r="AR9" s="83"/>
      <c r="AS9" s="83"/>
      <c r="AT9" s="63"/>
      <c r="AU9" s="63"/>
      <c r="AV9" s="72"/>
      <c r="AW9" s="43"/>
      <c r="AX9" s="43"/>
      <c r="AY9" s="64"/>
      <c r="AZ9" s="57"/>
      <c r="BA9" s="57"/>
      <c r="BB9" s="57"/>
      <c r="BC9" s="57"/>
      <c r="BD9" s="73"/>
      <c r="BE9" s="56"/>
      <c r="BF9" s="56"/>
      <c r="BG9" s="56"/>
      <c r="BH9" s="57"/>
      <c r="BI9" s="57"/>
      <c r="BJ9" s="57"/>
      <c r="BK9" s="74"/>
      <c r="BL9" s="75"/>
      <c r="BM9" s="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4"/>
      <c r="BZ9" s="75"/>
      <c r="CA9" s="6"/>
      <c r="CB9" s="76"/>
      <c r="CC9" s="76"/>
      <c r="CD9" s="74"/>
      <c r="CE9" s="75"/>
      <c r="CF9" s="6"/>
      <c r="CG9" s="76"/>
      <c r="CH9" s="76"/>
      <c r="CI9" s="74"/>
      <c r="CJ9" s="75"/>
      <c r="CK9" s="6"/>
      <c r="CL9" s="76"/>
      <c r="CM9" s="76"/>
      <c r="CN9" s="74"/>
      <c r="CO9" s="75"/>
      <c r="CP9" s="6"/>
      <c r="CQ9" s="76"/>
      <c r="CR9" s="76"/>
      <c r="CS9" s="74"/>
      <c r="CT9" s="75"/>
      <c r="CU9" s="6"/>
      <c r="CV9" s="76"/>
      <c r="CW9" s="76"/>
      <c r="CX9" s="74"/>
      <c r="CY9" s="75"/>
      <c r="CZ9" s="6"/>
      <c r="DA9" s="76"/>
      <c r="DB9" s="76"/>
      <c r="DC9" s="74"/>
      <c r="DD9" s="75"/>
      <c r="DE9" s="6"/>
      <c r="DF9" s="76"/>
      <c r="DG9" s="76"/>
      <c r="DH9" s="74"/>
      <c r="DI9" s="75"/>
      <c r="DJ9" s="6"/>
      <c r="DK9" s="76"/>
      <c r="DL9" s="76"/>
      <c r="DM9" s="74"/>
      <c r="DN9" s="75"/>
      <c r="DO9" s="77"/>
      <c r="DP9" s="76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6"/>
      <c r="ER9" s="6"/>
      <c r="ES9" s="84"/>
      <c r="ET9" s="200"/>
      <c r="EU9" s="202"/>
      <c r="EV9" s="186"/>
      <c r="EW9" s="186"/>
      <c r="EX9" s="188"/>
      <c r="EY9" s="46"/>
    </row>
    <row r="10" spans="1:158" s="15" customFormat="1" ht="30" customHeight="1" thickBot="1">
      <c r="A10" s="35"/>
      <c r="B10" s="165"/>
      <c r="C10" s="167">
        <v>3</v>
      </c>
      <c r="D10" s="169" t="s">
        <v>97</v>
      </c>
      <c r="E10" s="171">
        <v>700701400965</v>
      </c>
      <c r="F10" s="173" t="s">
        <v>98</v>
      </c>
      <c r="G10" s="175" t="s">
        <v>80</v>
      </c>
      <c r="H10" s="177" t="s">
        <v>99</v>
      </c>
      <c r="I10" s="189" t="s">
        <v>100</v>
      </c>
      <c r="J10" s="193" t="s">
        <v>101</v>
      </c>
      <c r="K10" s="195" t="s">
        <v>102</v>
      </c>
      <c r="L10" s="46" t="s">
        <v>103</v>
      </c>
      <c r="M10" s="36">
        <v>5.62</v>
      </c>
      <c r="N10" s="37" t="s">
        <v>94</v>
      </c>
      <c r="O10" s="46" t="s">
        <v>87</v>
      </c>
      <c r="P10" s="38">
        <v>5.2</v>
      </c>
      <c r="Q10" s="39"/>
      <c r="R10" s="36">
        <v>2</v>
      </c>
      <c r="S10" s="36"/>
      <c r="T10" s="36">
        <v>4</v>
      </c>
      <c r="U10" s="36">
        <v>12</v>
      </c>
      <c r="V10" s="36"/>
      <c r="W10" s="36">
        <v>12</v>
      </c>
      <c r="X10" s="36"/>
      <c r="Y10" s="36"/>
      <c r="Z10" s="36"/>
      <c r="AA10" s="36"/>
      <c r="AB10" s="39" t="str">
        <f>+N10</f>
        <v>0,5</v>
      </c>
      <c r="AC10" s="41"/>
      <c r="AD10" s="42"/>
      <c r="AE10" s="42"/>
      <c r="AF10" s="43"/>
      <c r="AG10" s="44">
        <v>16</v>
      </c>
      <c r="AH10" s="44"/>
      <c r="AI10" s="44"/>
      <c r="AJ10" s="44"/>
      <c r="AK10" s="44"/>
      <c r="AL10" s="36" t="s">
        <v>104</v>
      </c>
      <c r="AM10" s="36"/>
      <c r="AN10" s="46">
        <v>12</v>
      </c>
      <c r="AO10" s="45"/>
      <c r="AP10" s="46"/>
      <c r="AQ10" s="36"/>
      <c r="AR10" s="36"/>
      <c r="AS10" s="36"/>
      <c r="AT10" s="42"/>
      <c r="AU10" s="42"/>
      <c r="AV10" s="42"/>
      <c r="AW10" s="48"/>
      <c r="AX10" s="49"/>
      <c r="AY10" s="48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50"/>
      <c r="BL10" s="51"/>
      <c r="BM10" s="6"/>
      <c r="BN10" s="52"/>
      <c r="BO10" s="53"/>
      <c r="BP10" s="34"/>
      <c r="BQ10" s="34"/>
      <c r="BR10" s="34"/>
      <c r="BS10" s="53"/>
      <c r="BT10" s="53"/>
      <c r="BU10" s="34"/>
      <c r="BV10" s="32"/>
      <c r="BW10" s="52"/>
      <c r="BX10" s="52"/>
      <c r="BY10" s="50"/>
      <c r="BZ10" s="51"/>
      <c r="CA10" s="6"/>
      <c r="CB10" s="52"/>
      <c r="CC10" s="52"/>
      <c r="CD10" s="50"/>
      <c r="CE10" s="51"/>
      <c r="CF10" s="6"/>
      <c r="CG10" s="52"/>
      <c r="CH10" s="52"/>
      <c r="CI10" s="50"/>
      <c r="CJ10" s="51"/>
      <c r="CK10" s="6"/>
      <c r="CL10" s="52"/>
      <c r="CM10" s="52"/>
      <c r="CN10" s="50"/>
      <c r="CO10" s="51"/>
      <c r="CP10" s="6"/>
      <c r="CQ10" s="52"/>
      <c r="CR10" s="52"/>
      <c r="CS10" s="50"/>
      <c r="CT10" s="51"/>
      <c r="CU10" s="6"/>
      <c r="CV10" s="52"/>
      <c r="CW10" s="52"/>
      <c r="CX10" s="50"/>
      <c r="CY10" s="51"/>
      <c r="CZ10" s="6"/>
      <c r="DA10" s="52"/>
      <c r="DB10" s="52"/>
      <c r="DC10" s="50"/>
      <c r="DD10" s="51"/>
      <c r="DE10" s="6"/>
      <c r="DF10" s="52"/>
      <c r="DG10" s="52"/>
      <c r="DH10" s="50"/>
      <c r="DI10" s="51"/>
      <c r="DJ10" s="6"/>
      <c r="DK10" s="52"/>
      <c r="DL10" s="52"/>
      <c r="DM10" s="50"/>
      <c r="DN10" s="51"/>
      <c r="DO10" s="54"/>
      <c r="DP10" s="52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50"/>
      <c r="EB10" s="51"/>
      <c r="EC10" s="6"/>
      <c r="ED10" s="52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50"/>
      <c r="EP10" s="51"/>
      <c r="EQ10" s="6"/>
      <c r="ER10" s="6"/>
      <c r="ES10" s="80"/>
      <c r="ET10" s="199"/>
      <c r="EU10" s="201"/>
      <c r="EV10" s="185"/>
      <c r="EW10" s="185"/>
      <c r="EX10" s="187"/>
      <c r="EY10" s="46"/>
    </row>
    <row r="11" spans="1:158" s="15" customFormat="1" ht="21.75" customHeight="1" thickBot="1">
      <c r="A11" s="55"/>
      <c r="B11" s="166"/>
      <c r="C11" s="168"/>
      <c r="D11" s="170"/>
      <c r="E11" s="172"/>
      <c r="F11" s="174"/>
      <c r="G11" s="176"/>
      <c r="H11" s="178"/>
      <c r="I11" s="190"/>
      <c r="J11" s="194"/>
      <c r="K11" s="196"/>
      <c r="L11" s="56"/>
      <c r="M11" s="56"/>
      <c r="N11" s="56"/>
      <c r="O11" s="56"/>
      <c r="P11" s="56"/>
      <c r="Q11" s="57"/>
      <c r="R11" s="58"/>
      <c r="S11" s="58"/>
      <c r="T11" s="58"/>
      <c r="U11" s="58"/>
      <c r="V11" s="59"/>
      <c r="W11" s="60"/>
      <c r="X11" s="57"/>
      <c r="Y11" s="56"/>
      <c r="Z11" s="57"/>
      <c r="AA11" s="57"/>
      <c r="AB11" s="57"/>
      <c r="AC11" s="62"/>
      <c r="AD11" s="63"/>
      <c r="AE11" s="63"/>
      <c r="AF11" s="64"/>
      <c r="AG11" s="65"/>
      <c r="AH11" s="65"/>
      <c r="AI11" s="65"/>
      <c r="AJ11" s="65"/>
      <c r="AK11" s="65"/>
      <c r="AL11" s="66"/>
      <c r="AM11" s="66"/>
      <c r="AN11" s="68"/>
      <c r="AO11" s="69"/>
      <c r="AP11" s="70"/>
      <c r="AQ11" s="83"/>
      <c r="AR11" s="83"/>
      <c r="AS11" s="83"/>
      <c r="AT11" s="63"/>
      <c r="AU11" s="63"/>
      <c r="AV11" s="72"/>
      <c r="AW11" s="43"/>
      <c r="AX11" s="43"/>
      <c r="AY11" s="64"/>
      <c r="AZ11" s="57"/>
      <c r="BA11" s="57"/>
      <c r="BB11" s="57"/>
      <c r="BC11" s="57"/>
      <c r="BD11" s="73"/>
      <c r="BE11" s="56"/>
      <c r="BF11" s="56"/>
      <c r="BG11" s="56"/>
      <c r="BH11" s="57"/>
      <c r="BI11" s="57"/>
      <c r="BJ11" s="57"/>
      <c r="BK11" s="74"/>
      <c r="BL11" s="75"/>
      <c r="BM11" s="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4"/>
      <c r="BZ11" s="75"/>
      <c r="CA11" s="6"/>
      <c r="CB11" s="76"/>
      <c r="CC11" s="76"/>
      <c r="CD11" s="74"/>
      <c r="CE11" s="75"/>
      <c r="CF11" s="6"/>
      <c r="CG11" s="76"/>
      <c r="CH11" s="76"/>
      <c r="CI11" s="74"/>
      <c r="CJ11" s="75"/>
      <c r="CK11" s="6"/>
      <c r="CL11" s="76"/>
      <c r="CM11" s="76"/>
      <c r="CN11" s="74"/>
      <c r="CO11" s="75"/>
      <c r="CP11" s="6"/>
      <c r="CQ11" s="76"/>
      <c r="CR11" s="76"/>
      <c r="CS11" s="74"/>
      <c r="CT11" s="75"/>
      <c r="CU11" s="6"/>
      <c r="CV11" s="76"/>
      <c r="CW11" s="76"/>
      <c r="CX11" s="74"/>
      <c r="CY11" s="75"/>
      <c r="CZ11" s="6"/>
      <c r="DA11" s="76"/>
      <c r="DB11" s="76"/>
      <c r="DC11" s="74"/>
      <c r="DD11" s="75"/>
      <c r="DE11" s="6"/>
      <c r="DF11" s="76"/>
      <c r="DG11" s="76"/>
      <c r="DH11" s="74"/>
      <c r="DI11" s="75"/>
      <c r="DJ11" s="6"/>
      <c r="DK11" s="76"/>
      <c r="DL11" s="76"/>
      <c r="DM11" s="74"/>
      <c r="DN11" s="75"/>
      <c r="DO11" s="77"/>
      <c r="DP11" s="76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6"/>
      <c r="ER11" s="6"/>
      <c r="ES11" s="84"/>
      <c r="ET11" s="200"/>
      <c r="EU11" s="202"/>
      <c r="EV11" s="186"/>
      <c r="EW11" s="186"/>
      <c r="EX11" s="188"/>
      <c r="EY11" s="46"/>
    </row>
    <row r="12" spans="1:158" s="15" customFormat="1" ht="23.25" customHeight="1" thickBot="1">
      <c r="A12" s="35"/>
      <c r="B12" s="165"/>
      <c r="C12" s="167">
        <v>4</v>
      </c>
      <c r="D12" s="169" t="s">
        <v>105</v>
      </c>
      <c r="E12" s="171" t="s">
        <v>106</v>
      </c>
      <c r="F12" s="208" t="s">
        <v>107</v>
      </c>
      <c r="G12" s="208" t="s">
        <v>108</v>
      </c>
      <c r="H12" s="208" t="s">
        <v>109</v>
      </c>
      <c r="I12" s="208" t="s">
        <v>110</v>
      </c>
      <c r="J12" s="193" t="s">
        <v>111</v>
      </c>
      <c r="K12" s="195" t="s">
        <v>112</v>
      </c>
      <c r="L12" s="36"/>
      <c r="M12" s="36"/>
      <c r="N12" s="37"/>
      <c r="O12" s="36" t="s">
        <v>113</v>
      </c>
      <c r="P12" s="38">
        <v>3.91</v>
      </c>
      <c r="Q12" s="39"/>
      <c r="R12" s="36"/>
      <c r="S12" s="36"/>
      <c r="T12" s="36"/>
      <c r="U12" s="36">
        <v>11</v>
      </c>
      <c r="V12" s="36"/>
      <c r="W12" s="40">
        <v>11</v>
      </c>
      <c r="X12" s="40"/>
      <c r="Y12" s="36"/>
      <c r="Z12" s="36"/>
      <c r="AA12" s="36"/>
      <c r="AB12" s="39">
        <f>+N12</f>
        <v>0</v>
      </c>
      <c r="AC12" s="41"/>
      <c r="AD12" s="42"/>
      <c r="AE12" s="42"/>
      <c r="AF12" s="43"/>
      <c r="AG12" s="44">
        <v>11</v>
      </c>
      <c r="AH12" s="44"/>
      <c r="AI12" s="44"/>
      <c r="AJ12" s="44"/>
      <c r="AK12" s="44">
        <v>11</v>
      </c>
      <c r="AL12" s="45"/>
      <c r="AM12" s="46"/>
      <c r="AN12" s="46">
        <v>11</v>
      </c>
      <c r="AO12" s="45"/>
      <c r="AP12" s="46"/>
      <c r="AQ12" s="47"/>
      <c r="AR12" s="47"/>
      <c r="AS12" s="47"/>
      <c r="AT12" s="42"/>
      <c r="AU12" s="42"/>
      <c r="AV12" s="42"/>
      <c r="AW12" s="48"/>
      <c r="AX12" s="49"/>
      <c r="AY12" s="48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50"/>
      <c r="BL12" s="51"/>
      <c r="BM12" s="6"/>
      <c r="BN12" s="52"/>
      <c r="BO12" s="53"/>
      <c r="BP12" s="34"/>
      <c r="BQ12" s="34"/>
      <c r="BR12" s="34"/>
      <c r="BS12" s="53"/>
      <c r="BT12" s="53"/>
      <c r="BU12" s="34"/>
      <c r="BV12" s="34"/>
      <c r="BW12" s="52"/>
      <c r="BX12" s="52"/>
      <c r="BY12" s="50"/>
      <c r="BZ12" s="51"/>
      <c r="CA12" s="6"/>
      <c r="CB12" s="52"/>
      <c r="CC12" s="52"/>
      <c r="CD12" s="50"/>
      <c r="CE12" s="51"/>
      <c r="CF12" s="6"/>
      <c r="CG12" s="52"/>
      <c r="CH12" s="52"/>
      <c r="CI12" s="50"/>
      <c r="CJ12" s="51"/>
      <c r="CK12" s="6"/>
      <c r="CL12" s="52"/>
      <c r="CM12" s="52"/>
      <c r="CN12" s="50"/>
      <c r="CO12" s="51"/>
      <c r="CP12" s="6"/>
      <c r="CQ12" s="52"/>
      <c r="CR12" s="52"/>
      <c r="CS12" s="50"/>
      <c r="CT12" s="51"/>
      <c r="CU12" s="6"/>
      <c r="CV12" s="52"/>
      <c r="CW12" s="52"/>
      <c r="CX12" s="50"/>
      <c r="CY12" s="51"/>
      <c r="CZ12" s="6"/>
      <c r="DA12" s="52"/>
      <c r="DB12" s="52"/>
      <c r="DC12" s="50"/>
      <c r="DD12" s="51"/>
      <c r="DE12" s="6"/>
      <c r="DF12" s="52"/>
      <c r="DG12" s="52"/>
      <c r="DH12" s="50"/>
      <c r="DI12" s="51"/>
      <c r="DJ12" s="6"/>
      <c r="DK12" s="52"/>
      <c r="DL12" s="52"/>
      <c r="DM12" s="50"/>
      <c r="DN12" s="51"/>
      <c r="DO12" s="54"/>
      <c r="DP12" s="52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50"/>
      <c r="EB12" s="51"/>
      <c r="EC12" s="6"/>
      <c r="ED12" s="52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50"/>
      <c r="EP12" s="51"/>
      <c r="EQ12" s="6"/>
      <c r="ER12" s="6"/>
      <c r="ES12" s="197"/>
      <c r="ET12" s="199"/>
      <c r="EU12" s="201"/>
      <c r="EV12" s="185"/>
      <c r="EW12" s="185"/>
      <c r="EX12" s="187"/>
      <c r="EY12" s="46"/>
    </row>
    <row r="13" spans="1:158" s="15" customFormat="1" ht="20.25" customHeight="1" thickBot="1">
      <c r="A13" s="55"/>
      <c r="B13" s="166"/>
      <c r="C13" s="168"/>
      <c r="D13" s="170"/>
      <c r="E13" s="172"/>
      <c r="F13" s="200"/>
      <c r="G13" s="200"/>
      <c r="H13" s="200"/>
      <c r="I13" s="200"/>
      <c r="J13" s="194"/>
      <c r="K13" s="196"/>
      <c r="L13" s="56"/>
      <c r="M13" s="56"/>
      <c r="N13" s="56"/>
      <c r="O13" s="56"/>
      <c r="P13" s="56"/>
      <c r="Q13" s="57"/>
      <c r="R13" s="58"/>
      <c r="S13" s="58"/>
      <c r="T13" s="58"/>
      <c r="U13" s="58"/>
      <c r="V13" s="59"/>
      <c r="W13" s="60"/>
      <c r="X13" s="61"/>
      <c r="Y13" s="56"/>
      <c r="Z13" s="57"/>
      <c r="AA13" s="57"/>
      <c r="AB13" s="57"/>
      <c r="AC13" s="62"/>
      <c r="AD13" s="63"/>
      <c r="AE13" s="63"/>
      <c r="AF13" s="64"/>
      <c r="AG13" s="65"/>
      <c r="AH13" s="65"/>
      <c r="AI13" s="65"/>
      <c r="AJ13" s="65"/>
      <c r="AK13" s="65"/>
      <c r="AL13" s="66"/>
      <c r="AM13" s="67"/>
      <c r="AN13" s="68"/>
      <c r="AO13" s="69"/>
      <c r="AP13" s="70"/>
      <c r="AQ13" s="71"/>
      <c r="AR13" s="71"/>
      <c r="AS13" s="71"/>
      <c r="AT13" s="63"/>
      <c r="AU13" s="63"/>
      <c r="AV13" s="72"/>
      <c r="AW13" s="43"/>
      <c r="AX13" s="43"/>
      <c r="AY13" s="64"/>
      <c r="AZ13" s="57"/>
      <c r="BA13" s="57"/>
      <c r="BB13" s="57"/>
      <c r="BC13" s="57"/>
      <c r="BD13" s="73"/>
      <c r="BE13" s="56"/>
      <c r="BF13" s="56"/>
      <c r="BG13" s="56"/>
      <c r="BH13" s="57"/>
      <c r="BI13" s="57"/>
      <c r="BJ13" s="57"/>
      <c r="BK13" s="74"/>
      <c r="BL13" s="75"/>
      <c r="BM13" s="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4"/>
      <c r="BZ13" s="75"/>
      <c r="CA13" s="6"/>
      <c r="CB13" s="76"/>
      <c r="CC13" s="76"/>
      <c r="CD13" s="74"/>
      <c r="CE13" s="75"/>
      <c r="CF13" s="6"/>
      <c r="CG13" s="76"/>
      <c r="CH13" s="76"/>
      <c r="CI13" s="74"/>
      <c r="CJ13" s="75"/>
      <c r="CK13" s="6"/>
      <c r="CL13" s="76"/>
      <c r="CM13" s="76"/>
      <c r="CN13" s="74"/>
      <c r="CO13" s="75"/>
      <c r="CP13" s="6"/>
      <c r="CQ13" s="76"/>
      <c r="CR13" s="76"/>
      <c r="CS13" s="74"/>
      <c r="CT13" s="75"/>
      <c r="CU13" s="6"/>
      <c r="CV13" s="76"/>
      <c r="CW13" s="76"/>
      <c r="CX13" s="74"/>
      <c r="CY13" s="75"/>
      <c r="CZ13" s="6"/>
      <c r="DA13" s="76"/>
      <c r="DB13" s="76"/>
      <c r="DC13" s="74"/>
      <c r="DD13" s="75"/>
      <c r="DE13" s="6"/>
      <c r="DF13" s="76"/>
      <c r="DG13" s="76"/>
      <c r="DH13" s="74"/>
      <c r="DI13" s="75"/>
      <c r="DJ13" s="6"/>
      <c r="DK13" s="76"/>
      <c r="DL13" s="76"/>
      <c r="DM13" s="74"/>
      <c r="DN13" s="75"/>
      <c r="DO13" s="77"/>
      <c r="DP13" s="76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6"/>
      <c r="ER13" s="6"/>
      <c r="ES13" s="198"/>
      <c r="ET13" s="200"/>
      <c r="EU13" s="202"/>
      <c r="EV13" s="186"/>
      <c r="EW13" s="186"/>
      <c r="EX13" s="188"/>
      <c r="EY13" s="46"/>
    </row>
    <row r="14" spans="1:158" s="15" customFormat="1" ht="30" customHeight="1" thickBot="1">
      <c r="A14" s="35"/>
      <c r="B14" s="165"/>
      <c r="C14" s="167">
        <v>5</v>
      </c>
      <c r="D14" s="169" t="s">
        <v>114</v>
      </c>
      <c r="E14" s="171">
        <v>670901450108</v>
      </c>
      <c r="F14" s="173" t="s">
        <v>115</v>
      </c>
      <c r="G14" s="175" t="s">
        <v>80</v>
      </c>
      <c r="H14" s="177" t="s">
        <v>116</v>
      </c>
      <c r="I14" s="189" t="s">
        <v>117</v>
      </c>
      <c r="J14" s="193" t="s">
        <v>118</v>
      </c>
      <c r="K14" s="195" t="s">
        <v>119</v>
      </c>
      <c r="L14" s="36"/>
      <c r="M14" s="36"/>
      <c r="N14" s="37"/>
      <c r="O14" s="36" t="s">
        <v>87</v>
      </c>
      <c r="P14" s="38">
        <v>5.2</v>
      </c>
      <c r="Q14" s="39"/>
      <c r="R14" s="36"/>
      <c r="S14" s="36"/>
      <c r="T14" s="36"/>
      <c r="U14" s="36">
        <v>27</v>
      </c>
      <c r="V14" s="36"/>
      <c r="W14" s="36">
        <v>27</v>
      </c>
      <c r="X14" s="36">
        <v>5</v>
      </c>
      <c r="Y14" s="36" t="s">
        <v>120</v>
      </c>
      <c r="Z14" s="36"/>
      <c r="AA14" s="36"/>
      <c r="AB14" s="39"/>
      <c r="AC14" s="41"/>
      <c r="AD14" s="42"/>
      <c r="AE14" s="42"/>
      <c r="AF14" s="43"/>
      <c r="AG14" s="44">
        <v>27</v>
      </c>
      <c r="AH14" s="44"/>
      <c r="AI14" s="44"/>
      <c r="AJ14" s="44">
        <v>27</v>
      </c>
      <c r="AK14" s="44"/>
      <c r="AL14" s="44"/>
      <c r="AM14" s="36"/>
      <c r="AN14" s="46">
        <v>27</v>
      </c>
      <c r="AO14" s="45">
        <v>5</v>
      </c>
      <c r="AP14" s="46"/>
      <c r="AQ14" s="36"/>
      <c r="AR14" s="36"/>
      <c r="AS14" s="36"/>
      <c r="AT14" s="42"/>
      <c r="AU14" s="42"/>
      <c r="AV14" s="42"/>
      <c r="AW14" s="48"/>
      <c r="AX14" s="49"/>
      <c r="AY14" s="48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50"/>
      <c r="BL14" s="51"/>
      <c r="BM14" s="6"/>
      <c r="BN14" s="52"/>
      <c r="BO14" s="53"/>
      <c r="BP14" s="34"/>
      <c r="BQ14" s="34"/>
      <c r="BR14" s="34"/>
      <c r="BS14" s="53"/>
      <c r="BT14" s="53"/>
      <c r="BU14" s="34"/>
      <c r="BV14" s="32"/>
      <c r="BW14" s="52"/>
      <c r="BX14" s="52"/>
      <c r="BY14" s="50"/>
      <c r="BZ14" s="51"/>
      <c r="CA14" s="6"/>
      <c r="CB14" s="52"/>
      <c r="CC14" s="52"/>
      <c r="CD14" s="50"/>
      <c r="CE14" s="51"/>
      <c r="CF14" s="6"/>
      <c r="CG14" s="52"/>
      <c r="CH14" s="52"/>
      <c r="CI14" s="50"/>
      <c r="CJ14" s="51"/>
      <c r="CK14" s="6"/>
      <c r="CL14" s="52"/>
      <c r="CM14" s="52"/>
      <c r="CN14" s="50"/>
      <c r="CO14" s="51"/>
      <c r="CP14" s="6"/>
      <c r="CQ14" s="52"/>
      <c r="CR14" s="52"/>
      <c r="CS14" s="50"/>
      <c r="CT14" s="51"/>
      <c r="CU14" s="6"/>
      <c r="CV14" s="52"/>
      <c r="CW14" s="52"/>
      <c r="CX14" s="50"/>
      <c r="CY14" s="51"/>
      <c r="CZ14" s="6"/>
      <c r="DA14" s="52"/>
      <c r="DB14" s="52"/>
      <c r="DC14" s="50"/>
      <c r="DD14" s="51"/>
      <c r="DE14" s="6"/>
      <c r="DF14" s="52"/>
      <c r="DG14" s="52"/>
      <c r="DH14" s="50"/>
      <c r="DI14" s="51"/>
      <c r="DJ14" s="6"/>
      <c r="DK14" s="52"/>
      <c r="DL14" s="52"/>
      <c r="DM14" s="50"/>
      <c r="DN14" s="51"/>
      <c r="DO14" s="54"/>
      <c r="DP14" s="52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50"/>
      <c r="EB14" s="51"/>
      <c r="EC14" s="6"/>
      <c r="ED14" s="52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50"/>
      <c r="EP14" s="51"/>
      <c r="EQ14" s="6"/>
      <c r="ER14" s="6"/>
      <c r="ES14" s="80"/>
      <c r="ET14" s="199"/>
      <c r="EU14" s="201"/>
      <c r="EV14" s="185"/>
      <c r="EW14" s="185"/>
      <c r="EX14" s="187"/>
      <c r="EY14" s="46"/>
    </row>
    <row r="15" spans="1:158" s="15" customFormat="1" ht="18.75" customHeight="1" thickBot="1">
      <c r="A15" s="55"/>
      <c r="B15" s="166"/>
      <c r="C15" s="168"/>
      <c r="D15" s="205"/>
      <c r="E15" s="172"/>
      <c r="F15" s="206"/>
      <c r="G15" s="207"/>
      <c r="H15" s="211"/>
      <c r="I15" s="190"/>
      <c r="J15" s="212"/>
      <c r="K15" s="199"/>
      <c r="L15" s="56"/>
      <c r="M15" s="56"/>
      <c r="N15" s="56"/>
      <c r="O15" s="56"/>
      <c r="P15" s="56"/>
      <c r="Q15" s="57"/>
      <c r="R15" s="58"/>
      <c r="S15" s="58"/>
      <c r="T15" s="58"/>
      <c r="U15" s="58"/>
      <c r="V15" s="59"/>
      <c r="W15" s="60"/>
      <c r="X15" s="61"/>
      <c r="Y15" s="82"/>
      <c r="Z15" s="58"/>
      <c r="AA15" s="57"/>
      <c r="AB15" s="57"/>
      <c r="AC15" s="62"/>
      <c r="AD15" s="63"/>
      <c r="AE15" s="63"/>
      <c r="AF15" s="64"/>
      <c r="AG15" s="65"/>
      <c r="AH15" s="65"/>
      <c r="AI15" s="65"/>
      <c r="AJ15" s="65"/>
      <c r="AK15" s="65"/>
      <c r="AL15" s="65"/>
      <c r="AM15" s="57"/>
      <c r="AN15" s="68"/>
      <c r="AO15" s="69"/>
      <c r="AP15" s="70"/>
      <c r="AQ15" s="83"/>
      <c r="AR15" s="83"/>
      <c r="AS15" s="83"/>
      <c r="AT15" s="63"/>
      <c r="AU15" s="63"/>
      <c r="AV15" s="72"/>
      <c r="AW15" s="43"/>
      <c r="AX15" s="43"/>
      <c r="AY15" s="64"/>
      <c r="AZ15" s="57"/>
      <c r="BA15" s="57"/>
      <c r="BB15" s="57"/>
      <c r="BC15" s="57"/>
      <c r="BD15" s="73"/>
      <c r="BE15" s="56"/>
      <c r="BF15" s="56"/>
      <c r="BG15" s="56"/>
      <c r="BH15" s="57"/>
      <c r="BI15" s="57"/>
      <c r="BJ15" s="57"/>
      <c r="BK15" s="74"/>
      <c r="BL15" s="75"/>
      <c r="BM15" s="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4"/>
      <c r="BZ15" s="75"/>
      <c r="CA15" s="6"/>
      <c r="CB15" s="76"/>
      <c r="CC15" s="76"/>
      <c r="CD15" s="74"/>
      <c r="CE15" s="75"/>
      <c r="CF15" s="6"/>
      <c r="CG15" s="76"/>
      <c r="CH15" s="76"/>
      <c r="CI15" s="74"/>
      <c r="CJ15" s="75"/>
      <c r="CK15" s="6"/>
      <c r="CL15" s="76"/>
      <c r="CM15" s="76"/>
      <c r="CN15" s="74"/>
      <c r="CO15" s="75"/>
      <c r="CP15" s="6"/>
      <c r="CQ15" s="76"/>
      <c r="CR15" s="76"/>
      <c r="CS15" s="74"/>
      <c r="CT15" s="75"/>
      <c r="CU15" s="6"/>
      <c r="CV15" s="76"/>
      <c r="CW15" s="76"/>
      <c r="CX15" s="74"/>
      <c r="CY15" s="75"/>
      <c r="CZ15" s="6"/>
      <c r="DA15" s="76"/>
      <c r="DB15" s="76"/>
      <c r="DC15" s="74"/>
      <c r="DD15" s="75"/>
      <c r="DE15" s="6"/>
      <c r="DF15" s="76"/>
      <c r="DG15" s="76"/>
      <c r="DH15" s="74"/>
      <c r="DI15" s="75"/>
      <c r="DJ15" s="6"/>
      <c r="DK15" s="76"/>
      <c r="DL15" s="76"/>
      <c r="DM15" s="74"/>
      <c r="DN15" s="75"/>
      <c r="DO15" s="77"/>
      <c r="DP15" s="76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6"/>
      <c r="ER15" s="6"/>
      <c r="ES15" s="84"/>
      <c r="ET15" s="200"/>
      <c r="EU15" s="202"/>
      <c r="EV15" s="186"/>
      <c r="EW15" s="186"/>
      <c r="EX15" s="188"/>
      <c r="EY15" s="46"/>
    </row>
    <row r="16" spans="1:158" s="15" customFormat="1" ht="30" customHeight="1" thickBot="1">
      <c r="A16" s="35"/>
      <c r="B16" s="165"/>
      <c r="C16" s="167">
        <v>6</v>
      </c>
      <c r="D16" s="169" t="s">
        <v>121</v>
      </c>
      <c r="E16" s="171">
        <v>741109401241</v>
      </c>
      <c r="F16" s="173" t="s">
        <v>122</v>
      </c>
      <c r="G16" s="175" t="s">
        <v>80</v>
      </c>
      <c r="H16" s="209" t="s">
        <v>123</v>
      </c>
      <c r="I16" s="189" t="s">
        <v>124</v>
      </c>
      <c r="J16" s="193" t="s">
        <v>125</v>
      </c>
      <c r="K16" s="195" t="s">
        <v>126</v>
      </c>
      <c r="L16" s="36"/>
      <c r="M16" s="36"/>
      <c r="N16" s="37"/>
      <c r="O16" s="46" t="s">
        <v>95</v>
      </c>
      <c r="P16" s="85">
        <v>5.2</v>
      </c>
      <c r="Q16" s="39"/>
      <c r="R16" s="36"/>
      <c r="S16" s="36">
        <v>3</v>
      </c>
      <c r="T16" s="36">
        <v>18</v>
      </c>
      <c r="U16" s="36"/>
      <c r="V16" s="36"/>
      <c r="W16" s="36">
        <v>13</v>
      </c>
      <c r="X16" s="36">
        <v>2</v>
      </c>
      <c r="Y16" s="36" t="s">
        <v>127</v>
      </c>
      <c r="Z16" s="36"/>
      <c r="AA16" s="36">
        <v>3</v>
      </c>
      <c r="AB16" s="39"/>
      <c r="AC16" s="41"/>
      <c r="AD16" s="42"/>
      <c r="AE16" s="42"/>
      <c r="AF16" s="43"/>
      <c r="AG16" s="44">
        <v>21</v>
      </c>
      <c r="AH16" s="44"/>
      <c r="AI16" s="44"/>
      <c r="AJ16" s="44"/>
      <c r="AK16" s="44"/>
      <c r="AL16" s="44"/>
      <c r="AM16" s="36"/>
      <c r="AN16" s="46">
        <v>13</v>
      </c>
      <c r="AO16" s="45">
        <v>2</v>
      </c>
      <c r="AP16" s="46"/>
      <c r="AQ16" s="36"/>
      <c r="AR16" s="36"/>
      <c r="AS16" s="36"/>
      <c r="AT16" s="42"/>
      <c r="AU16" s="42"/>
      <c r="AV16" s="42"/>
      <c r="AW16" s="48"/>
      <c r="AX16" s="49"/>
      <c r="AY16" s="48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50"/>
      <c r="BL16" s="51"/>
      <c r="BM16" s="6"/>
      <c r="BN16" s="52"/>
      <c r="BO16" s="53"/>
      <c r="BP16" s="34"/>
      <c r="BQ16" s="34"/>
      <c r="BR16" s="34"/>
      <c r="BS16" s="53"/>
      <c r="BT16" s="53"/>
      <c r="BU16" s="34"/>
      <c r="BV16" s="32"/>
      <c r="BW16" s="52"/>
      <c r="BX16" s="52"/>
      <c r="BY16" s="50"/>
      <c r="BZ16" s="51"/>
      <c r="CA16" s="6"/>
      <c r="CB16" s="52"/>
      <c r="CC16" s="52"/>
      <c r="CD16" s="50"/>
      <c r="CE16" s="51"/>
      <c r="CF16" s="6"/>
      <c r="CG16" s="52"/>
      <c r="CH16" s="52"/>
      <c r="CI16" s="50"/>
      <c r="CJ16" s="51"/>
      <c r="CK16" s="6"/>
      <c r="CL16" s="52"/>
      <c r="CM16" s="52"/>
      <c r="CN16" s="50"/>
      <c r="CO16" s="51"/>
      <c r="CP16" s="6"/>
      <c r="CQ16" s="52"/>
      <c r="CR16" s="52"/>
      <c r="CS16" s="50"/>
      <c r="CT16" s="51"/>
      <c r="CU16" s="6"/>
      <c r="CV16" s="52"/>
      <c r="CW16" s="52"/>
      <c r="CX16" s="50"/>
      <c r="CY16" s="51"/>
      <c r="CZ16" s="6"/>
      <c r="DA16" s="52"/>
      <c r="DB16" s="52"/>
      <c r="DC16" s="50"/>
      <c r="DD16" s="51"/>
      <c r="DE16" s="6"/>
      <c r="DF16" s="52"/>
      <c r="DG16" s="52"/>
      <c r="DH16" s="50"/>
      <c r="DI16" s="51"/>
      <c r="DJ16" s="6"/>
      <c r="DK16" s="52"/>
      <c r="DL16" s="52"/>
      <c r="DM16" s="50"/>
      <c r="DN16" s="51"/>
      <c r="DO16" s="54"/>
      <c r="DP16" s="52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50"/>
      <c r="EB16" s="51"/>
      <c r="EC16" s="6"/>
      <c r="ED16" s="52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50"/>
      <c r="EP16" s="51"/>
      <c r="EQ16" s="6"/>
      <c r="ER16" s="6"/>
      <c r="ES16" s="80">
        <v>5</v>
      </c>
      <c r="ET16" s="199" t="str">
        <f t="shared" ref="ET16" si="0">+D16</f>
        <v>Байжуманова Сауле Даутовна</v>
      </c>
      <c r="EU16" s="201">
        <f t="shared" ref="EU16" si="1">+E17</f>
        <v>0</v>
      </c>
      <c r="EV16" s="185"/>
      <c r="EW16" s="185"/>
      <c r="EX16" s="187">
        <f t="shared" ref="EX16" si="2">+BD17</f>
        <v>0</v>
      </c>
      <c r="EY16" s="46"/>
    </row>
    <row r="17" spans="1:155" s="15" customFormat="1" ht="19.5" customHeight="1" thickBot="1">
      <c r="A17" s="55"/>
      <c r="B17" s="166"/>
      <c r="C17" s="168"/>
      <c r="D17" s="205"/>
      <c r="E17" s="172"/>
      <c r="F17" s="206"/>
      <c r="G17" s="207"/>
      <c r="H17" s="210"/>
      <c r="I17" s="190"/>
      <c r="J17" s="212"/>
      <c r="K17" s="199"/>
      <c r="L17" s="56"/>
      <c r="M17" s="56"/>
      <c r="N17" s="56"/>
      <c r="O17" s="56"/>
      <c r="P17" s="56"/>
      <c r="Q17" s="57"/>
      <c r="R17" s="58"/>
      <c r="S17" s="58"/>
      <c r="T17" s="58"/>
      <c r="U17" s="58"/>
      <c r="V17" s="59"/>
      <c r="W17" s="60"/>
      <c r="X17" s="61"/>
      <c r="Y17" s="82"/>
      <c r="Z17" s="58"/>
      <c r="AA17" s="58"/>
      <c r="AB17" s="57"/>
      <c r="AC17" s="62"/>
      <c r="AD17" s="63"/>
      <c r="AE17" s="63"/>
      <c r="AF17" s="64"/>
      <c r="AG17" s="65"/>
      <c r="AH17" s="65"/>
      <c r="AI17" s="65"/>
      <c r="AJ17" s="65"/>
      <c r="AK17" s="65"/>
      <c r="AL17" s="65"/>
      <c r="AM17" s="57"/>
      <c r="AN17" s="68"/>
      <c r="AO17" s="69"/>
      <c r="AP17" s="70"/>
      <c r="AQ17" s="83"/>
      <c r="AR17" s="83"/>
      <c r="AS17" s="83"/>
      <c r="AT17" s="63"/>
      <c r="AU17" s="63"/>
      <c r="AV17" s="72"/>
      <c r="AW17" s="43">
        <f>SUM((Q16*1.25)*1.25*4*AW16/76.2)</f>
        <v>0</v>
      </c>
      <c r="AX17" s="43">
        <f>SUM((Q16*1.25)*1.25*4*AX16/76.2)</f>
        <v>0</v>
      </c>
      <c r="AY17" s="64">
        <f>SUM(AV17/24)*AY16</f>
        <v>0</v>
      </c>
      <c r="AZ17" s="57">
        <f>AV17+AW17+AX17-AY17</f>
        <v>0</v>
      </c>
      <c r="BA17" s="57">
        <f t="shared" ref="BA17" si="3">AZ17*10%</f>
        <v>0</v>
      </c>
      <c r="BB17" s="57">
        <f t="shared" ref="BB17" si="4">((AZ17-BA17)-42500)*10%</f>
        <v>-4250</v>
      </c>
      <c r="BC17" s="57">
        <f t="shared" ref="BC17" si="5">(AZ17-BA17)*1%</f>
        <v>0</v>
      </c>
      <c r="BD17" s="73"/>
      <c r="BE17" s="56"/>
      <c r="BF17" s="56"/>
      <c r="BG17" s="56"/>
      <c r="BH17" s="57">
        <f>SUM(BA17+BB17+BC17+BD17+BE17+BF17+BG17)</f>
        <v>-4250</v>
      </c>
      <c r="BI17" s="57">
        <f>AZ17-BH17</f>
        <v>4250</v>
      </c>
      <c r="BJ17" s="57">
        <f t="shared" ref="BJ17" si="6">(AZ17-BA17)*3.5%</f>
        <v>0</v>
      </c>
      <c r="BK17" s="74">
        <f t="shared" ref="BK17" si="7">AZ17*1.5%</f>
        <v>0</v>
      </c>
      <c r="BL17" s="75">
        <f>+((AZ17-BA17)*9.5%)-BJ17</f>
        <v>0</v>
      </c>
      <c r="BM17" s="6"/>
      <c r="BN17" s="76">
        <f>+((R17+S17+T17+U17+V17+AB17+AC17+AF17)+((R17+S17+T17+U17+V17+AB17+AC17+AF17)*35%))+W17+X17+Y17+Z17+AA17</f>
        <v>0</v>
      </c>
      <c r="BO17" s="76">
        <f t="shared" ref="BO17:BU17" si="8">+BA17</f>
        <v>0</v>
      </c>
      <c r="BP17" s="76">
        <f t="shared" si="8"/>
        <v>-4250</v>
      </c>
      <c r="BQ17" s="76">
        <f t="shared" si="8"/>
        <v>0</v>
      </c>
      <c r="BR17" s="76">
        <f t="shared" si="8"/>
        <v>0</v>
      </c>
      <c r="BS17" s="76">
        <f t="shared" si="8"/>
        <v>0</v>
      </c>
      <c r="BT17" s="76">
        <f t="shared" si="8"/>
        <v>0</v>
      </c>
      <c r="BU17" s="76">
        <f t="shared" si="8"/>
        <v>0</v>
      </c>
      <c r="BV17" s="76">
        <f t="shared" ref="BV17" si="9">+BO17+BP17+BQ17+BR17+BS17+BT17+BU17</f>
        <v>-4250</v>
      </c>
      <c r="BW17" s="76">
        <f t="shared" ref="BW17" si="10">+BN17-BV17</f>
        <v>4250</v>
      </c>
      <c r="BX17" s="76">
        <f t="shared" ref="BX17" si="11">(BN17-(BN17*10%))*3.5%</f>
        <v>0</v>
      </c>
      <c r="BY17" s="74">
        <f t="shared" ref="BY17" si="12">BN17*1.5%</f>
        <v>0</v>
      </c>
      <c r="BZ17" s="75">
        <f t="shared" ref="BZ17" si="13">+((BN17-(BN17*10%))*9.5%)-BX17</f>
        <v>0</v>
      </c>
      <c r="CA17" s="6"/>
      <c r="CB17" s="76">
        <f t="shared" ref="CB17" si="14">(AG17*35%)+AG17</f>
        <v>0</v>
      </c>
      <c r="CC17" s="76">
        <f t="shared" ref="CC17" si="15">(CB17-(CB17*10%))*3.5%</f>
        <v>0</v>
      </c>
      <c r="CD17" s="74">
        <f t="shared" ref="CD17" si="16">CB17*1.5%</f>
        <v>0</v>
      </c>
      <c r="CE17" s="75">
        <f t="shared" ref="CE17" si="17">+((CB17-(CB17*10%))*9.5%)-CC17</f>
        <v>0</v>
      </c>
      <c r="CF17" s="6"/>
      <c r="CG17" s="76">
        <f t="shared" ref="CG17" si="18">((AH17+AI17+AJ17+AK17)*35%)+(AH17+AI17+AJ17+AK17)</f>
        <v>0</v>
      </c>
      <c r="CH17" s="76">
        <f t="shared" ref="CH17" si="19">(CG17-(CG17*10%))*3.5%</f>
        <v>0</v>
      </c>
      <c r="CI17" s="74">
        <f t="shared" ref="CI17" si="20">CG17*1.5%</f>
        <v>0</v>
      </c>
      <c r="CJ17" s="75">
        <f t="shared" ref="CJ17" si="21">+((CG17-(CG17*10%))*9.5%)-CH17</f>
        <v>0</v>
      </c>
      <c r="CK17" s="6"/>
      <c r="CL17" s="76">
        <f t="shared" ref="CL17" si="22">AL17</f>
        <v>0</v>
      </c>
      <c r="CM17" s="76">
        <f t="shared" ref="CM17" si="23">(CL17-(CL17*10%))*3.5%</f>
        <v>0</v>
      </c>
      <c r="CN17" s="74">
        <f t="shared" ref="CN17" si="24">CL17*1.5%</f>
        <v>0</v>
      </c>
      <c r="CO17" s="75">
        <f t="shared" ref="CO17" si="25">+((CL17-(CL17*10%))*9.5%)-CM17</f>
        <v>0</v>
      </c>
      <c r="CP17" s="6"/>
      <c r="CQ17" s="76">
        <f t="shared" ref="CQ17" si="26">(AM17*35%)+AM17</f>
        <v>0</v>
      </c>
      <c r="CR17" s="76">
        <f t="shared" ref="CR17" si="27">(CQ17-(CQ17*10%))*3.5%</f>
        <v>0</v>
      </c>
      <c r="CS17" s="74">
        <f t="shared" ref="CS17" si="28">CQ17*1.5%</f>
        <v>0</v>
      </c>
      <c r="CT17" s="75">
        <f t="shared" ref="CT17" si="29">+((CQ17-(CQ17*10%))*9.5%)-CR17</f>
        <v>0</v>
      </c>
      <c r="CU17" s="6"/>
      <c r="CV17" s="76">
        <f t="shared" ref="CV17" si="30">+AN17+AO17</f>
        <v>0</v>
      </c>
      <c r="CW17" s="76">
        <f t="shared" ref="CW17" si="31">(CV17-(CV17*10%))*3.5%</f>
        <v>0</v>
      </c>
      <c r="CX17" s="74">
        <f t="shared" ref="CX17" si="32">CV17*1.5%</f>
        <v>0</v>
      </c>
      <c r="CY17" s="75">
        <f t="shared" ref="CY17" si="33">+((CV17-(CV17*10%))*9.5%)-CW17</f>
        <v>0</v>
      </c>
      <c r="CZ17" s="6"/>
      <c r="DA17" s="76">
        <f t="shared" ref="DA17" si="34">(AP17*35%)+AP17</f>
        <v>0</v>
      </c>
      <c r="DB17" s="76">
        <f t="shared" ref="DB17" si="35">(DA17-(DA17*10%))*3.5%</f>
        <v>0</v>
      </c>
      <c r="DC17" s="74">
        <f t="shared" ref="DC17" si="36">DA17*1.5%</f>
        <v>0</v>
      </c>
      <c r="DD17" s="75">
        <f t="shared" ref="DD17" si="37">+((DA17-(DA17*10%))*9.5%)-DB17</f>
        <v>0</v>
      </c>
      <c r="DE17" s="6"/>
      <c r="DF17" s="76">
        <f t="shared" ref="DF17" si="38">+(AR17*35%)+AR17</f>
        <v>0</v>
      </c>
      <c r="DG17" s="76">
        <f t="shared" ref="DG17" si="39">(DF17-(DF17*10%))*3.5%</f>
        <v>0</v>
      </c>
      <c r="DH17" s="74">
        <f t="shared" ref="DH17" si="40">DF17*1.5%</f>
        <v>0</v>
      </c>
      <c r="DI17" s="75">
        <f t="shared" ref="DI17" si="41">+((DF17-(DF17*10%))*9.5%)-DG17</f>
        <v>0</v>
      </c>
      <c r="DJ17" s="6"/>
      <c r="DK17" s="76">
        <f t="shared" ref="DK17" si="42">+AQ17+AS17</f>
        <v>0</v>
      </c>
      <c r="DL17" s="76">
        <f t="shared" ref="DL17" si="43">(DK17-(DK17*10%))*3.5%</f>
        <v>0</v>
      </c>
      <c r="DM17" s="74">
        <f t="shared" ref="DM17" si="44">DK17*1.5%</f>
        <v>0</v>
      </c>
      <c r="DN17" s="75">
        <f t="shared" ref="DN17" si="45">+((DK17-(DK17*10%))*9.5%)-DL17</f>
        <v>0</v>
      </c>
      <c r="DO17" s="77"/>
      <c r="DP17" s="76">
        <f t="shared" ref="DP17" si="46">+BN17+CB17+CG17+CL17+CQ17+CV17+DA17+DF17+DK17</f>
        <v>0</v>
      </c>
      <c r="DQ17" s="57">
        <f t="shared" ref="DQ17:DX17" si="47">+BO17</f>
        <v>0</v>
      </c>
      <c r="DR17" s="57">
        <f t="shared" si="47"/>
        <v>-4250</v>
      </c>
      <c r="DS17" s="57">
        <f t="shared" si="47"/>
        <v>0</v>
      </c>
      <c r="DT17" s="57">
        <f t="shared" si="47"/>
        <v>0</v>
      </c>
      <c r="DU17" s="57">
        <f t="shared" si="47"/>
        <v>0</v>
      </c>
      <c r="DV17" s="57">
        <f t="shared" si="47"/>
        <v>0</v>
      </c>
      <c r="DW17" s="57">
        <f t="shared" si="47"/>
        <v>0</v>
      </c>
      <c r="DX17" s="57">
        <f t="shared" si="47"/>
        <v>-4250</v>
      </c>
      <c r="DY17" s="57">
        <f t="shared" ref="DY17" si="48">DP17-DX17</f>
        <v>4250</v>
      </c>
      <c r="DZ17" s="57">
        <f t="shared" ref="DZ17:EB17" si="49">+BX17+CC17+CH17+CM17+CR17+CW17+DB17+DG17+DL17</f>
        <v>0</v>
      </c>
      <c r="EA17" s="57">
        <f t="shared" si="49"/>
        <v>0</v>
      </c>
      <c r="EB17" s="57">
        <f t="shared" si="49"/>
        <v>0</v>
      </c>
      <c r="EC17" s="6"/>
      <c r="ED17" s="76">
        <f>+AZ17-DP17</f>
        <v>0</v>
      </c>
      <c r="EE17" s="76">
        <f>+BA17-DQ17</f>
        <v>0</v>
      </c>
      <c r="EF17" s="52"/>
      <c r="EG17" s="76">
        <f t="shared" ref="EG17:EP17" si="50">+BC17-DS17</f>
        <v>0</v>
      </c>
      <c r="EH17" s="76">
        <f t="shared" si="50"/>
        <v>0</v>
      </c>
      <c r="EI17" s="76">
        <f t="shared" si="50"/>
        <v>0</v>
      </c>
      <c r="EJ17" s="76">
        <f t="shared" si="50"/>
        <v>0</v>
      </c>
      <c r="EK17" s="76">
        <f t="shared" si="50"/>
        <v>0</v>
      </c>
      <c r="EL17" s="76">
        <f t="shared" si="50"/>
        <v>0</v>
      </c>
      <c r="EM17" s="76">
        <f t="shared" si="50"/>
        <v>0</v>
      </c>
      <c r="EN17" s="76">
        <f t="shared" si="50"/>
        <v>0</v>
      </c>
      <c r="EO17" s="76">
        <f t="shared" si="50"/>
        <v>0</v>
      </c>
      <c r="EP17" s="76">
        <f t="shared" si="50"/>
        <v>0</v>
      </c>
      <c r="EQ17" s="6"/>
      <c r="ER17" s="6"/>
      <c r="ES17" s="84"/>
      <c r="ET17" s="200"/>
      <c r="EU17" s="202"/>
      <c r="EV17" s="186"/>
      <c r="EW17" s="186"/>
      <c r="EX17" s="188"/>
      <c r="EY17" s="46"/>
    </row>
    <row r="18" spans="1:155" s="15" customFormat="1" ht="30" customHeight="1" thickBot="1">
      <c r="A18" s="35"/>
      <c r="B18" s="165"/>
      <c r="C18" s="167">
        <v>7</v>
      </c>
      <c r="D18" s="169" t="s">
        <v>128</v>
      </c>
      <c r="E18" s="171">
        <v>721028401119</v>
      </c>
      <c r="F18" s="173" t="s">
        <v>129</v>
      </c>
      <c r="G18" s="175" t="s">
        <v>80</v>
      </c>
      <c r="H18" s="177" t="s">
        <v>130</v>
      </c>
      <c r="I18" s="189" t="s">
        <v>131</v>
      </c>
      <c r="J18" s="193" t="s">
        <v>132</v>
      </c>
      <c r="K18" s="195" t="s">
        <v>84</v>
      </c>
      <c r="L18" s="46" t="s">
        <v>87</v>
      </c>
      <c r="M18" s="46">
        <v>4.95</v>
      </c>
      <c r="N18" s="46">
        <v>1</v>
      </c>
      <c r="O18" s="46" t="s">
        <v>87</v>
      </c>
      <c r="P18" s="46">
        <v>4.95</v>
      </c>
      <c r="Q18" s="39"/>
      <c r="R18" s="36">
        <v>1</v>
      </c>
      <c r="S18" s="36"/>
      <c r="T18" s="36">
        <v>3</v>
      </c>
      <c r="U18" s="36">
        <v>5</v>
      </c>
      <c r="V18" s="36"/>
      <c r="W18" s="40"/>
      <c r="X18" s="40"/>
      <c r="Y18" s="36"/>
      <c r="Z18" s="36"/>
      <c r="AA18" s="36"/>
      <c r="AB18" s="39">
        <f>+N18</f>
        <v>1</v>
      </c>
      <c r="AC18" s="41"/>
      <c r="AD18" s="42"/>
      <c r="AE18" s="42"/>
      <c r="AF18" s="43"/>
      <c r="AG18" s="44">
        <v>9</v>
      </c>
      <c r="AH18" s="44"/>
      <c r="AI18" s="44"/>
      <c r="AJ18" s="44">
        <v>18</v>
      </c>
      <c r="AK18" s="44"/>
      <c r="AL18" s="45"/>
      <c r="AM18" s="46"/>
      <c r="AN18" s="46"/>
      <c r="AO18" s="45"/>
      <c r="AP18" s="46"/>
      <c r="AQ18" s="47"/>
      <c r="AR18" s="47"/>
      <c r="AS18" s="47"/>
      <c r="AT18" s="42"/>
      <c r="AU18" s="42"/>
      <c r="AV18" s="42"/>
      <c r="AW18" s="48"/>
      <c r="AX18" s="49"/>
      <c r="AY18" s="48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50"/>
      <c r="BL18" s="51"/>
      <c r="BM18" s="6"/>
      <c r="BN18" s="52"/>
      <c r="BO18" s="53"/>
      <c r="BP18" s="34"/>
      <c r="BQ18" s="34"/>
      <c r="BR18" s="34"/>
      <c r="BS18" s="53"/>
      <c r="BT18" s="53"/>
      <c r="BU18" s="34"/>
      <c r="BV18" s="34"/>
      <c r="BW18" s="52"/>
      <c r="BX18" s="52"/>
      <c r="BY18" s="50"/>
      <c r="BZ18" s="51"/>
      <c r="CA18" s="6"/>
      <c r="CB18" s="52"/>
      <c r="CC18" s="52"/>
      <c r="CD18" s="50"/>
      <c r="CE18" s="51"/>
      <c r="CF18" s="6"/>
      <c r="CG18" s="52"/>
      <c r="CH18" s="52"/>
      <c r="CI18" s="50"/>
      <c r="CJ18" s="51"/>
      <c r="CK18" s="6"/>
      <c r="CL18" s="52"/>
      <c r="CM18" s="52"/>
      <c r="CN18" s="50"/>
      <c r="CO18" s="51"/>
      <c r="CP18" s="6"/>
      <c r="CQ18" s="52"/>
      <c r="CR18" s="52"/>
      <c r="CS18" s="50"/>
      <c r="CT18" s="51"/>
      <c r="CU18" s="6"/>
      <c r="CV18" s="52"/>
      <c r="CW18" s="52"/>
      <c r="CX18" s="50"/>
      <c r="CY18" s="51"/>
      <c r="CZ18" s="6"/>
      <c r="DA18" s="52"/>
      <c r="DB18" s="52"/>
      <c r="DC18" s="50"/>
      <c r="DD18" s="51"/>
      <c r="DE18" s="6"/>
      <c r="DF18" s="52"/>
      <c r="DG18" s="52"/>
      <c r="DH18" s="50"/>
      <c r="DI18" s="51"/>
      <c r="DJ18" s="6"/>
      <c r="DK18" s="52"/>
      <c r="DL18" s="52"/>
      <c r="DM18" s="50"/>
      <c r="DN18" s="51"/>
      <c r="DO18" s="54"/>
      <c r="DP18" s="52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50"/>
      <c r="EB18" s="51"/>
      <c r="EC18" s="6"/>
      <c r="ED18" s="52"/>
      <c r="EE18" s="36"/>
      <c r="EF18" s="76"/>
      <c r="EG18" s="36"/>
      <c r="EH18" s="36"/>
      <c r="EI18" s="36"/>
      <c r="EJ18" s="36"/>
      <c r="EK18" s="36"/>
      <c r="EL18" s="36"/>
      <c r="EM18" s="36"/>
      <c r="EN18" s="36"/>
      <c r="EO18" s="50"/>
      <c r="EP18" s="51"/>
      <c r="EQ18" s="6"/>
      <c r="ER18" s="6"/>
      <c r="ES18" s="197"/>
      <c r="ET18" s="199"/>
      <c r="EU18" s="201"/>
      <c r="EV18" s="185"/>
      <c r="EW18" s="185"/>
      <c r="EX18" s="187"/>
      <c r="EY18" s="46"/>
    </row>
    <row r="19" spans="1:155" s="15" customFormat="1" ht="19.5" customHeight="1" thickBot="1">
      <c r="A19" s="55"/>
      <c r="B19" s="166"/>
      <c r="C19" s="168"/>
      <c r="D19" s="205"/>
      <c r="E19" s="172"/>
      <c r="F19" s="206"/>
      <c r="G19" s="207"/>
      <c r="H19" s="211"/>
      <c r="I19" s="190"/>
      <c r="J19" s="212"/>
      <c r="K19" s="199"/>
      <c r="L19" s="56"/>
      <c r="M19" s="56"/>
      <c r="N19" s="56"/>
      <c r="O19" s="56"/>
      <c r="P19" s="56"/>
      <c r="Q19" s="57"/>
      <c r="R19" s="58"/>
      <c r="S19" s="58"/>
      <c r="T19" s="58"/>
      <c r="U19" s="58"/>
      <c r="V19" s="59"/>
      <c r="W19" s="60"/>
      <c r="X19" s="61"/>
      <c r="Y19" s="56"/>
      <c r="Z19" s="57"/>
      <c r="AA19" s="57"/>
      <c r="AB19" s="57"/>
      <c r="AC19" s="62"/>
      <c r="AD19" s="63"/>
      <c r="AE19" s="63"/>
      <c r="AF19" s="64"/>
      <c r="AG19" s="65"/>
      <c r="AH19" s="65"/>
      <c r="AI19" s="65"/>
      <c r="AJ19" s="65"/>
      <c r="AK19" s="65"/>
      <c r="AL19" s="66"/>
      <c r="AM19" s="67"/>
      <c r="AN19" s="68"/>
      <c r="AO19" s="69"/>
      <c r="AP19" s="70"/>
      <c r="AQ19" s="71"/>
      <c r="AR19" s="71"/>
      <c r="AS19" s="71"/>
      <c r="AT19" s="63"/>
      <c r="AU19" s="63"/>
      <c r="AV19" s="72"/>
      <c r="AW19" s="43"/>
      <c r="AX19" s="43"/>
      <c r="AY19" s="64"/>
      <c r="AZ19" s="57"/>
      <c r="BA19" s="57"/>
      <c r="BB19" s="57"/>
      <c r="BC19" s="57"/>
      <c r="BD19" s="73"/>
      <c r="BE19" s="56"/>
      <c r="BF19" s="56"/>
      <c r="BG19" s="56"/>
      <c r="BH19" s="57"/>
      <c r="BI19" s="57"/>
      <c r="BJ19" s="57"/>
      <c r="BK19" s="74"/>
      <c r="BL19" s="75"/>
      <c r="BM19" s="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4"/>
      <c r="BZ19" s="75"/>
      <c r="CA19" s="6"/>
      <c r="CB19" s="76"/>
      <c r="CC19" s="76"/>
      <c r="CD19" s="74"/>
      <c r="CE19" s="75"/>
      <c r="CF19" s="6"/>
      <c r="CG19" s="76"/>
      <c r="CH19" s="76"/>
      <c r="CI19" s="74"/>
      <c r="CJ19" s="75"/>
      <c r="CK19" s="6"/>
      <c r="CL19" s="76"/>
      <c r="CM19" s="76"/>
      <c r="CN19" s="74"/>
      <c r="CO19" s="75"/>
      <c r="CP19" s="6"/>
      <c r="CQ19" s="76"/>
      <c r="CR19" s="76"/>
      <c r="CS19" s="74"/>
      <c r="CT19" s="75"/>
      <c r="CU19" s="6"/>
      <c r="CV19" s="76"/>
      <c r="CW19" s="76"/>
      <c r="CX19" s="74"/>
      <c r="CY19" s="75"/>
      <c r="CZ19" s="6"/>
      <c r="DA19" s="76"/>
      <c r="DB19" s="76"/>
      <c r="DC19" s="74"/>
      <c r="DD19" s="75"/>
      <c r="DE19" s="6"/>
      <c r="DF19" s="76"/>
      <c r="DG19" s="76"/>
      <c r="DH19" s="74"/>
      <c r="DI19" s="75"/>
      <c r="DJ19" s="6"/>
      <c r="DK19" s="76"/>
      <c r="DL19" s="76"/>
      <c r="DM19" s="74"/>
      <c r="DN19" s="75"/>
      <c r="DO19" s="77"/>
      <c r="DP19" s="76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6"/>
      <c r="ER19" s="6"/>
      <c r="ES19" s="198"/>
      <c r="ET19" s="200"/>
      <c r="EU19" s="202"/>
      <c r="EV19" s="186"/>
      <c r="EW19" s="186"/>
      <c r="EX19" s="188"/>
      <c r="EY19" s="46"/>
    </row>
    <row r="20" spans="1:155" s="15" customFormat="1" ht="30" customHeight="1" thickBot="1">
      <c r="A20" s="35"/>
      <c r="B20" s="165"/>
      <c r="C20" s="167">
        <v>8</v>
      </c>
      <c r="D20" s="169" t="s">
        <v>133</v>
      </c>
      <c r="E20" s="171">
        <v>770930450404</v>
      </c>
      <c r="F20" s="173" t="s">
        <v>134</v>
      </c>
      <c r="G20" s="175" t="s">
        <v>80</v>
      </c>
      <c r="H20" s="177" t="s">
        <v>135</v>
      </c>
      <c r="I20" s="189" t="s">
        <v>136</v>
      </c>
      <c r="J20" s="193" t="s">
        <v>137</v>
      </c>
      <c r="K20" s="195" t="s">
        <v>84</v>
      </c>
      <c r="L20" s="36"/>
      <c r="M20" s="36"/>
      <c r="N20" s="37"/>
      <c r="O20" s="36" t="s">
        <v>87</v>
      </c>
      <c r="P20" s="86">
        <v>4.8600000000000003</v>
      </c>
      <c r="Q20" s="39"/>
      <c r="R20" s="36"/>
      <c r="S20" s="36">
        <v>1</v>
      </c>
      <c r="T20" s="36"/>
      <c r="U20" s="36">
        <v>21</v>
      </c>
      <c r="V20" s="36"/>
      <c r="W20" s="36">
        <v>21</v>
      </c>
      <c r="X20" s="36">
        <v>8</v>
      </c>
      <c r="Y20" s="36" t="s">
        <v>138</v>
      </c>
      <c r="Z20" s="36"/>
      <c r="AA20" s="36">
        <v>1</v>
      </c>
      <c r="AB20" s="39"/>
      <c r="AC20" s="41"/>
      <c r="AD20" s="42"/>
      <c r="AE20" s="42"/>
      <c r="AF20" s="43"/>
      <c r="AG20" s="44">
        <v>22</v>
      </c>
      <c r="AH20" s="44"/>
      <c r="AI20" s="44"/>
      <c r="AJ20" s="44">
        <v>22</v>
      </c>
      <c r="AK20" s="44"/>
      <c r="AL20" s="44"/>
      <c r="AM20" s="36"/>
      <c r="AN20" s="46">
        <v>21</v>
      </c>
      <c r="AO20" s="45">
        <v>8</v>
      </c>
      <c r="AP20" s="46"/>
      <c r="AQ20" s="79"/>
      <c r="AR20" s="79"/>
      <c r="AS20" s="79"/>
      <c r="AT20" s="42"/>
      <c r="AU20" s="42"/>
      <c r="AV20" s="42"/>
      <c r="AW20" s="48"/>
      <c r="AX20" s="49"/>
      <c r="AY20" s="48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50"/>
      <c r="BL20" s="51"/>
      <c r="BM20" s="6"/>
      <c r="BN20" s="52"/>
      <c r="BO20" s="53"/>
      <c r="BP20" s="34"/>
      <c r="BQ20" s="34"/>
      <c r="BR20" s="34"/>
      <c r="BS20" s="53"/>
      <c r="BT20" s="53"/>
      <c r="BU20" s="34"/>
      <c r="BV20" s="32"/>
      <c r="BW20" s="52"/>
      <c r="BX20" s="52"/>
      <c r="BY20" s="50"/>
      <c r="BZ20" s="51"/>
      <c r="CA20" s="6"/>
      <c r="CB20" s="52"/>
      <c r="CC20" s="52"/>
      <c r="CD20" s="50"/>
      <c r="CE20" s="51"/>
      <c r="CF20" s="6"/>
      <c r="CG20" s="52"/>
      <c r="CH20" s="52"/>
      <c r="CI20" s="50"/>
      <c r="CJ20" s="51"/>
      <c r="CK20" s="6"/>
      <c r="CL20" s="52"/>
      <c r="CM20" s="52"/>
      <c r="CN20" s="50"/>
      <c r="CO20" s="51"/>
      <c r="CP20" s="6"/>
      <c r="CQ20" s="52"/>
      <c r="CR20" s="52"/>
      <c r="CS20" s="50"/>
      <c r="CT20" s="51"/>
      <c r="CU20" s="6"/>
      <c r="CV20" s="52"/>
      <c r="CW20" s="52"/>
      <c r="CX20" s="50"/>
      <c r="CY20" s="51"/>
      <c r="CZ20" s="6"/>
      <c r="DA20" s="52"/>
      <c r="DB20" s="52"/>
      <c r="DC20" s="50"/>
      <c r="DD20" s="51"/>
      <c r="DE20" s="6"/>
      <c r="DF20" s="52"/>
      <c r="DG20" s="52"/>
      <c r="DH20" s="50"/>
      <c r="DI20" s="51"/>
      <c r="DJ20" s="6"/>
      <c r="DK20" s="52"/>
      <c r="DL20" s="52"/>
      <c r="DM20" s="50"/>
      <c r="DN20" s="51"/>
      <c r="DO20" s="54"/>
      <c r="DP20" s="52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50"/>
      <c r="EB20" s="51"/>
      <c r="EC20" s="6"/>
      <c r="ED20" s="52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50"/>
      <c r="EP20" s="51"/>
      <c r="EQ20" s="6"/>
      <c r="ER20" s="6"/>
      <c r="ES20" s="80"/>
      <c r="ET20" s="199"/>
      <c r="EU20" s="201"/>
      <c r="EV20" s="185"/>
      <c r="EW20" s="185"/>
      <c r="EX20" s="187"/>
      <c r="EY20" s="46"/>
    </row>
    <row r="21" spans="1:155" s="15" customFormat="1" ht="21.75" customHeight="1" thickBot="1">
      <c r="A21" s="55"/>
      <c r="B21" s="166"/>
      <c r="C21" s="168"/>
      <c r="D21" s="205"/>
      <c r="E21" s="172"/>
      <c r="F21" s="206"/>
      <c r="G21" s="207"/>
      <c r="H21" s="211"/>
      <c r="I21" s="190"/>
      <c r="J21" s="212"/>
      <c r="K21" s="199"/>
      <c r="L21" s="56"/>
      <c r="M21" s="56"/>
      <c r="N21" s="56"/>
      <c r="O21" s="56"/>
      <c r="P21" s="56"/>
      <c r="Q21" s="57"/>
      <c r="R21" s="58"/>
      <c r="S21" s="58"/>
      <c r="T21" s="58"/>
      <c r="U21" s="58"/>
      <c r="V21" s="59"/>
      <c r="W21" s="60"/>
      <c r="X21" s="61"/>
      <c r="Y21" s="82"/>
      <c r="Z21" s="58"/>
      <c r="AA21" s="58"/>
      <c r="AB21" s="57"/>
      <c r="AC21" s="62"/>
      <c r="AD21" s="63"/>
      <c r="AE21" s="63"/>
      <c r="AF21" s="64"/>
      <c r="AG21" s="65"/>
      <c r="AH21" s="65"/>
      <c r="AI21" s="65"/>
      <c r="AJ21" s="65"/>
      <c r="AK21" s="65"/>
      <c r="AL21" s="65"/>
      <c r="AM21" s="57"/>
      <c r="AN21" s="68"/>
      <c r="AO21" s="69"/>
      <c r="AP21" s="70"/>
      <c r="AQ21" s="83"/>
      <c r="AR21" s="83"/>
      <c r="AS21" s="83"/>
      <c r="AT21" s="63"/>
      <c r="AU21" s="63"/>
      <c r="AV21" s="72"/>
      <c r="AW21" s="43"/>
      <c r="AX21" s="43"/>
      <c r="AY21" s="64"/>
      <c r="AZ21" s="57"/>
      <c r="BA21" s="57"/>
      <c r="BB21" s="57"/>
      <c r="BC21" s="57"/>
      <c r="BD21" s="73"/>
      <c r="BE21" s="56"/>
      <c r="BF21" s="56"/>
      <c r="BG21" s="56"/>
      <c r="BH21" s="57"/>
      <c r="BI21" s="57"/>
      <c r="BJ21" s="57"/>
      <c r="BK21" s="74"/>
      <c r="BL21" s="75"/>
      <c r="BM21" s="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4"/>
      <c r="BZ21" s="75"/>
      <c r="CA21" s="6"/>
      <c r="CB21" s="76"/>
      <c r="CC21" s="76"/>
      <c r="CD21" s="74"/>
      <c r="CE21" s="75"/>
      <c r="CF21" s="6"/>
      <c r="CG21" s="76"/>
      <c r="CH21" s="76"/>
      <c r="CI21" s="74"/>
      <c r="CJ21" s="75"/>
      <c r="CK21" s="6"/>
      <c r="CL21" s="76"/>
      <c r="CM21" s="76"/>
      <c r="CN21" s="74"/>
      <c r="CO21" s="75"/>
      <c r="CP21" s="6"/>
      <c r="CQ21" s="76"/>
      <c r="CR21" s="76"/>
      <c r="CS21" s="74"/>
      <c r="CT21" s="75"/>
      <c r="CU21" s="6"/>
      <c r="CV21" s="76"/>
      <c r="CW21" s="76"/>
      <c r="CX21" s="74"/>
      <c r="CY21" s="75"/>
      <c r="CZ21" s="6"/>
      <c r="DA21" s="76"/>
      <c r="DB21" s="76"/>
      <c r="DC21" s="74"/>
      <c r="DD21" s="75"/>
      <c r="DE21" s="6"/>
      <c r="DF21" s="76"/>
      <c r="DG21" s="76"/>
      <c r="DH21" s="74"/>
      <c r="DI21" s="75"/>
      <c r="DJ21" s="6"/>
      <c r="DK21" s="76"/>
      <c r="DL21" s="76"/>
      <c r="DM21" s="74"/>
      <c r="DN21" s="75"/>
      <c r="DO21" s="77"/>
      <c r="DP21" s="76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6"/>
      <c r="ER21" s="6"/>
      <c r="ES21" s="84"/>
      <c r="ET21" s="200"/>
      <c r="EU21" s="202"/>
      <c r="EV21" s="186"/>
      <c r="EW21" s="186"/>
      <c r="EX21" s="188"/>
      <c r="EY21" s="46"/>
    </row>
    <row r="22" spans="1:155" s="15" customFormat="1" ht="30" customHeight="1" thickBot="1">
      <c r="A22" s="35"/>
      <c r="B22" s="165"/>
      <c r="C22" s="167">
        <v>9</v>
      </c>
      <c r="D22" s="169" t="s">
        <v>139</v>
      </c>
      <c r="E22" s="171">
        <v>751111350206</v>
      </c>
      <c r="F22" s="173" t="s">
        <v>140</v>
      </c>
      <c r="G22" s="175" t="s">
        <v>141</v>
      </c>
      <c r="H22" s="177" t="s">
        <v>142</v>
      </c>
      <c r="I22" s="189" t="s">
        <v>143</v>
      </c>
      <c r="J22" s="193" t="s">
        <v>144</v>
      </c>
      <c r="K22" s="195" t="s">
        <v>145</v>
      </c>
      <c r="L22" s="36"/>
      <c r="M22" s="36"/>
      <c r="N22" s="37"/>
      <c r="O22" s="36" t="s">
        <v>113</v>
      </c>
      <c r="P22" s="38">
        <v>4.03</v>
      </c>
      <c r="Q22" s="39"/>
      <c r="R22" s="36"/>
      <c r="S22" s="36"/>
      <c r="T22" s="36"/>
      <c r="U22" s="36">
        <v>21</v>
      </c>
      <c r="V22" s="36"/>
      <c r="W22" s="36"/>
      <c r="X22" s="36">
        <v>6</v>
      </c>
      <c r="Y22" s="36" t="s">
        <v>146</v>
      </c>
      <c r="Z22" s="36"/>
      <c r="AA22" s="36"/>
      <c r="AB22" s="39"/>
      <c r="AC22" s="41"/>
      <c r="AD22" s="42"/>
      <c r="AE22" s="42"/>
      <c r="AF22" s="43"/>
      <c r="AG22" s="44">
        <v>21</v>
      </c>
      <c r="AH22" s="44"/>
      <c r="AI22" s="44"/>
      <c r="AJ22" s="44"/>
      <c r="AK22" s="44"/>
      <c r="AL22" s="44"/>
      <c r="AM22" s="36"/>
      <c r="AN22" s="46"/>
      <c r="AO22" s="45">
        <v>6</v>
      </c>
      <c r="AP22" s="46"/>
      <c r="AQ22" s="36"/>
      <c r="AR22" s="36"/>
      <c r="AS22" s="36"/>
      <c r="AT22" s="42"/>
      <c r="AU22" s="42"/>
      <c r="AV22" s="42"/>
      <c r="AW22" s="48"/>
      <c r="AX22" s="49"/>
      <c r="AY22" s="48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50"/>
      <c r="BL22" s="51"/>
      <c r="BM22" s="6"/>
      <c r="BN22" s="52"/>
      <c r="BO22" s="53"/>
      <c r="BP22" s="34"/>
      <c r="BQ22" s="34"/>
      <c r="BR22" s="34"/>
      <c r="BS22" s="53"/>
      <c r="BT22" s="53"/>
      <c r="BU22" s="34"/>
      <c r="BV22" s="32"/>
      <c r="BW22" s="52"/>
      <c r="BX22" s="52"/>
      <c r="BY22" s="50"/>
      <c r="BZ22" s="51"/>
      <c r="CA22" s="6"/>
      <c r="CB22" s="52"/>
      <c r="CC22" s="52"/>
      <c r="CD22" s="50"/>
      <c r="CE22" s="51"/>
      <c r="CF22" s="6"/>
      <c r="CG22" s="52"/>
      <c r="CH22" s="52"/>
      <c r="CI22" s="50"/>
      <c r="CJ22" s="51"/>
      <c r="CK22" s="6"/>
      <c r="CL22" s="52"/>
      <c r="CM22" s="52"/>
      <c r="CN22" s="50"/>
      <c r="CO22" s="51"/>
      <c r="CP22" s="6"/>
      <c r="CQ22" s="52"/>
      <c r="CR22" s="52"/>
      <c r="CS22" s="50"/>
      <c r="CT22" s="51"/>
      <c r="CU22" s="6"/>
      <c r="CV22" s="52"/>
      <c r="CW22" s="52"/>
      <c r="CX22" s="50"/>
      <c r="CY22" s="51"/>
      <c r="CZ22" s="6"/>
      <c r="DA22" s="52"/>
      <c r="DB22" s="52"/>
      <c r="DC22" s="50"/>
      <c r="DD22" s="51"/>
      <c r="DE22" s="6"/>
      <c r="DF22" s="52"/>
      <c r="DG22" s="52"/>
      <c r="DH22" s="50"/>
      <c r="DI22" s="51"/>
      <c r="DJ22" s="6"/>
      <c r="DK22" s="52"/>
      <c r="DL22" s="52"/>
      <c r="DM22" s="50"/>
      <c r="DN22" s="51"/>
      <c r="DO22" s="54"/>
      <c r="DP22" s="52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50"/>
      <c r="EB22" s="51"/>
      <c r="EC22" s="6"/>
      <c r="ED22" s="52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50"/>
      <c r="EP22" s="51"/>
      <c r="EQ22" s="6"/>
      <c r="ER22" s="6"/>
      <c r="ES22" s="80"/>
      <c r="ET22" s="199"/>
      <c r="EU22" s="201"/>
      <c r="EV22" s="185"/>
      <c r="EW22" s="185"/>
      <c r="EX22" s="187"/>
      <c r="EY22" s="46"/>
    </row>
    <row r="23" spans="1:155" s="15" customFormat="1" ht="21" customHeight="1" thickBot="1">
      <c r="A23" s="55"/>
      <c r="B23" s="166"/>
      <c r="C23" s="168"/>
      <c r="D23" s="205"/>
      <c r="E23" s="172"/>
      <c r="F23" s="206"/>
      <c r="G23" s="207"/>
      <c r="H23" s="211"/>
      <c r="I23" s="190"/>
      <c r="J23" s="212"/>
      <c r="K23" s="199"/>
      <c r="L23" s="56"/>
      <c r="M23" s="56"/>
      <c r="N23" s="56"/>
      <c r="O23" s="56"/>
      <c r="P23" s="56"/>
      <c r="Q23" s="57"/>
      <c r="R23" s="58"/>
      <c r="S23" s="58"/>
      <c r="T23" s="58"/>
      <c r="U23" s="58"/>
      <c r="V23" s="59"/>
      <c r="W23" s="60"/>
      <c r="X23" s="61"/>
      <c r="Y23" s="82"/>
      <c r="Z23" s="57"/>
      <c r="AA23" s="57"/>
      <c r="AB23" s="57"/>
      <c r="AC23" s="62"/>
      <c r="AD23" s="63"/>
      <c r="AE23" s="63"/>
      <c r="AF23" s="64"/>
      <c r="AG23" s="65"/>
      <c r="AH23" s="65"/>
      <c r="AI23" s="65"/>
      <c r="AJ23" s="65"/>
      <c r="AK23" s="65"/>
      <c r="AL23" s="65"/>
      <c r="AM23" s="57"/>
      <c r="AN23" s="68"/>
      <c r="AO23" s="69"/>
      <c r="AP23" s="70"/>
      <c r="AQ23" s="83"/>
      <c r="AR23" s="83"/>
      <c r="AS23" s="83"/>
      <c r="AT23" s="63"/>
      <c r="AU23" s="63"/>
      <c r="AV23" s="72"/>
      <c r="AW23" s="43"/>
      <c r="AX23" s="43"/>
      <c r="AY23" s="64"/>
      <c r="AZ23" s="57"/>
      <c r="BA23" s="57"/>
      <c r="BB23" s="57"/>
      <c r="BC23" s="57"/>
      <c r="BD23" s="73"/>
      <c r="BE23" s="56"/>
      <c r="BF23" s="56"/>
      <c r="BG23" s="56"/>
      <c r="BH23" s="57"/>
      <c r="BI23" s="57"/>
      <c r="BJ23" s="57"/>
      <c r="BK23" s="74"/>
      <c r="BL23" s="75"/>
      <c r="BM23" s="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4"/>
      <c r="BZ23" s="75"/>
      <c r="CA23" s="6"/>
      <c r="CB23" s="76"/>
      <c r="CC23" s="76"/>
      <c r="CD23" s="74"/>
      <c r="CE23" s="75"/>
      <c r="CF23" s="6"/>
      <c r="CG23" s="76"/>
      <c r="CH23" s="76"/>
      <c r="CI23" s="74"/>
      <c r="CJ23" s="75"/>
      <c r="CK23" s="6"/>
      <c r="CL23" s="76"/>
      <c r="CM23" s="76"/>
      <c r="CN23" s="74"/>
      <c r="CO23" s="75"/>
      <c r="CP23" s="6"/>
      <c r="CQ23" s="76"/>
      <c r="CR23" s="76"/>
      <c r="CS23" s="74"/>
      <c r="CT23" s="75"/>
      <c r="CU23" s="6"/>
      <c r="CV23" s="76"/>
      <c r="CW23" s="76"/>
      <c r="CX23" s="74"/>
      <c r="CY23" s="75"/>
      <c r="CZ23" s="6"/>
      <c r="DA23" s="76"/>
      <c r="DB23" s="76"/>
      <c r="DC23" s="74"/>
      <c r="DD23" s="75"/>
      <c r="DE23" s="6"/>
      <c r="DF23" s="76"/>
      <c r="DG23" s="76"/>
      <c r="DH23" s="74"/>
      <c r="DI23" s="75"/>
      <c r="DJ23" s="6"/>
      <c r="DK23" s="76"/>
      <c r="DL23" s="76"/>
      <c r="DM23" s="74"/>
      <c r="DN23" s="75"/>
      <c r="DO23" s="77"/>
      <c r="DP23" s="76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6"/>
      <c r="ER23" s="6"/>
      <c r="ES23" s="84"/>
      <c r="ET23" s="200"/>
      <c r="EU23" s="202"/>
      <c r="EV23" s="186"/>
      <c r="EW23" s="186"/>
      <c r="EX23" s="188"/>
      <c r="EY23" s="46"/>
    </row>
    <row r="24" spans="1:155" s="15" customFormat="1" ht="30" customHeight="1" thickBot="1">
      <c r="A24" s="35"/>
      <c r="B24" s="165"/>
      <c r="C24" s="167">
        <v>10</v>
      </c>
      <c r="D24" s="169" t="s">
        <v>147</v>
      </c>
      <c r="E24" s="171">
        <v>600107300710</v>
      </c>
      <c r="F24" s="173" t="s">
        <v>148</v>
      </c>
      <c r="G24" s="175" t="s">
        <v>80</v>
      </c>
      <c r="H24" s="177" t="s">
        <v>149</v>
      </c>
      <c r="I24" s="189" t="s">
        <v>150</v>
      </c>
      <c r="J24" s="193" t="s">
        <v>151</v>
      </c>
      <c r="K24" s="195" t="s">
        <v>152</v>
      </c>
      <c r="L24" s="36"/>
      <c r="M24" s="36"/>
      <c r="N24" s="37"/>
      <c r="O24" s="36" t="s">
        <v>87</v>
      </c>
      <c r="P24" s="38">
        <v>5.2</v>
      </c>
      <c r="Q24" s="39"/>
      <c r="R24" s="36"/>
      <c r="S24" s="36"/>
      <c r="T24" s="36"/>
      <c r="U24" s="36">
        <v>8</v>
      </c>
      <c r="V24" s="36"/>
      <c r="W24" s="36"/>
      <c r="X24" s="36"/>
      <c r="Y24" s="36"/>
      <c r="Z24" s="36"/>
      <c r="AA24" s="36"/>
      <c r="AB24" s="39"/>
      <c r="AC24" s="41"/>
      <c r="AD24" s="42"/>
      <c r="AE24" s="42"/>
      <c r="AF24" s="43"/>
      <c r="AG24" s="44">
        <v>8</v>
      </c>
      <c r="AH24" s="44"/>
      <c r="AI24" s="44"/>
      <c r="AJ24" s="44"/>
      <c r="AK24" s="44"/>
      <c r="AL24" s="44"/>
      <c r="AM24" s="36"/>
      <c r="AN24" s="46"/>
      <c r="AO24" s="45"/>
      <c r="AP24" s="46"/>
      <c r="AQ24" s="36"/>
      <c r="AR24" s="36"/>
      <c r="AS24" s="36"/>
      <c r="AT24" s="42"/>
      <c r="AU24" s="42"/>
      <c r="AV24" s="42"/>
      <c r="AW24" s="48"/>
      <c r="AX24" s="49"/>
      <c r="AY24" s="48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50"/>
      <c r="BL24" s="51"/>
      <c r="BM24" s="6"/>
      <c r="BN24" s="52"/>
      <c r="BO24" s="53"/>
      <c r="BP24" s="34"/>
      <c r="BQ24" s="34"/>
      <c r="BR24" s="34"/>
      <c r="BS24" s="53"/>
      <c r="BT24" s="53"/>
      <c r="BU24" s="34"/>
      <c r="BV24" s="32"/>
      <c r="BW24" s="52"/>
      <c r="BX24" s="52"/>
      <c r="BY24" s="50"/>
      <c r="BZ24" s="51"/>
      <c r="CA24" s="6"/>
      <c r="CB24" s="52"/>
      <c r="CC24" s="52"/>
      <c r="CD24" s="50"/>
      <c r="CE24" s="51"/>
      <c r="CF24" s="6"/>
      <c r="CG24" s="52"/>
      <c r="CH24" s="52"/>
      <c r="CI24" s="50"/>
      <c r="CJ24" s="51"/>
      <c r="CK24" s="6"/>
      <c r="CL24" s="52"/>
      <c r="CM24" s="52"/>
      <c r="CN24" s="50"/>
      <c r="CO24" s="51"/>
      <c r="CP24" s="6"/>
      <c r="CQ24" s="52"/>
      <c r="CR24" s="52"/>
      <c r="CS24" s="50"/>
      <c r="CT24" s="51"/>
      <c r="CU24" s="6"/>
      <c r="CV24" s="52"/>
      <c r="CW24" s="52"/>
      <c r="CX24" s="50"/>
      <c r="CY24" s="51"/>
      <c r="CZ24" s="6"/>
      <c r="DA24" s="52"/>
      <c r="DB24" s="52"/>
      <c r="DC24" s="50"/>
      <c r="DD24" s="51"/>
      <c r="DE24" s="6"/>
      <c r="DF24" s="52"/>
      <c r="DG24" s="52"/>
      <c r="DH24" s="50"/>
      <c r="DI24" s="51"/>
      <c r="DJ24" s="6"/>
      <c r="DK24" s="52"/>
      <c r="DL24" s="52"/>
      <c r="DM24" s="50"/>
      <c r="DN24" s="51"/>
      <c r="DO24" s="54"/>
      <c r="DP24" s="52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50"/>
      <c r="EB24" s="51"/>
      <c r="EC24" s="6"/>
      <c r="ED24" s="52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50"/>
      <c r="EP24" s="51"/>
      <c r="EQ24" s="6"/>
      <c r="ER24" s="6"/>
      <c r="ES24" s="80"/>
      <c r="ET24" s="199"/>
      <c r="EU24" s="201"/>
      <c r="EV24" s="185"/>
      <c r="EW24" s="185"/>
      <c r="EX24" s="187"/>
      <c r="EY24" s="46"/>
    </row>
    <row r="25" spans="1:155" s="15" customFormat="1" ht="18.75" customHeight="1" thickBot="1">
      <c r="A25" s="55"/>
      <c r="B25" s="166"/>
      <c r="C25" s="168"/>
      <c r="D25" s="205"/>
      <c r="E25" s="172"/>
      <c r="F25" s="206"/>
      <c r="G25" s="207"/>
      <c r="H25" s="211"/>
      <c r="I25" s="190"/>
      <c r="J25" s="212"/>
      <c r="K25" s="199"/>
      <c r="L25" s="56"/>
      <c r="M25" s="56"/>
      <c r="N25" s="56"/>
      <c r="O25" s="56"/>
      <c r="P25" s="56"/>
      <c r="Q25" s="57"/>
      <c r="R25" s="58"/>
      <c r="S25" s="58"/>
      <c r="T25" s="58"/>
      <c r="U25" s="58"/>
      <c r="V25" s="59"/>
      <c r="W25" s="60"/>
      <c r="X25" s="57"/>
      <c r="Y25" s="56"/>
      <c r="Z25" s="57"/>
      <c r="AA25" s="57"/>
      <c r="AB25" s="57"/>
      <c r="AC25" s="62"/>
      <c r="AD25" s="63"/>
      <c r="AE25" s="63"/>
      <c r="AF25" s="64"/>
      <c r="AG25" s="65"/>
      <c r="AH25" s="65"/>
      <c r="AI25" s="65"/>
      <c r="AJ25" s="65"/>
      <c r="AK25" s="65"/>
      <c r="AL25" s="65"/>
      <c r="AM25" s="57"/>
      <c r="AN25" s="68"/>
      <c r="AO25" s="69"/>
      <c r="AP25" s="70"/>
      <c r="AQ25" s="83"/>
      <c r="AR25" s="83"/>
      <c r="AS25" s="83"/>
      <c r="AT25" s="63"/>
      <c r="AU25" s="63"/>
      <c r="AV25" s="72"/>
      <c r="AW25" s="43"/>
      <c r="AX25" s="43"/>
      <c r="AY25" s="64"/>
      <c r="AZ25" s="57"/>
      <c r="BA25" s="57"/>
      <c r="BB25" s="57"/>
      <c r="BC25" s="57"/>
      <c r="BD25" s="73"/>
      <c r="BE25" s="56"/>
      <c r="BF25" s="56"/>
      <c r="BG25" s="56"/>
      <c r="BH25" s="57"/>
      <c r="BI25" s="57"/>
      <c r="BJ25" s="57"/>
      <c r="BK25" s="74"/>
      <c r="BL25" s="75"/>
      <c r="BM25" s="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4"/>
      <c r="BZ25" s="75"/>
      <c r="CA25" s="6"/>
      <c r="CB25" s="76"/>
      <c r="CC25" s="76"/>
      <c r="CD25" s="74"/>
      <c r="CE25" s="75"/>
      <c r="CF25" s="6"/>
      <c r="CG25" s="76"/>
      <c r="CH25" s="76"/>
      <c r="CI25" s="74"/>
      <c r="CJ25" s="75"/>
      <c r="CK25" s="6"/>
      <c r="CL25" s="76"/>
      <c r="CM25" s="76"/>
      <c r="CN25" s="74"/>
      <c r="CO25" s="75"/>
      <c r="CP25" s="6"/>
      <c r="CQ25" s="76"/>
      <c r="CR25" s="76"/>
      <c r="CS25" s="74"/>
      <c r="CT25" s="75"/>
      <c r="CU25" s="6"/>
      <c r="CV25" s="76"/>
      <c r="CW25" s="76"/>
      <c r="CX25" s="74"/>
      <c r="CY25" s="75"/>
      <c r="CZ25" s="6"/>
      <c r="DA25" s="76"/>
      <c r="DB25" s="76"/>
      <c r="DC25" s="74"/>
      <c r="DD25" s="75"/>
      <c r="DE25" s="6"/>
      <c r="DF25" s="76"/>
      <c r="DG25" s="76"/>
      <c r="DH25" s="74"/>
      <c r="DI25" s="75"/>
      <c r="DJ25" s="6"/>
      <c r="DK25" s="76"/>
      <c r="DL25" s="76"/>
      <c r="DM25" s="74"/>
      <c r="DN25" s="75"/>
      <c r="DO25" s="77"/>
      <c r="DP25" s="76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6"/>
      <c r="ER25" s="6"/>
      <c r="ES25" s="84"/>
      <c r="ET25" s="200"/>
      <c r="EU25" s="202"/>
      <c r="EV25" s="186"/>
      <c r="EW25" s="186"/>
      <c r="EX25" s="188"/>
      <c r="EY25" s="46"/>
    </row>
    <row r="26" spans="1:155" s="15" customFormat="1" ht="30" customHeight="1" thickBot="1">
      <c r="A26" s="35"/>
      <c r="B26" s="165"/>
      <c r="C26" s="167">
        <v>11</v>
      </c>
      <c r="D26" s="213" t="s">
        <v>153</v>
      </c>
      <c r="E26" s="215">
        <v>860503451405</v>
      </c>
      <c r="F26" s="175" t="s">
        <v>154</v>
      </c>
      <c r="G26" s="175" t="s">
        <v>141</v>
      </c>
      <c r="H26" s="175" t="s">
        <v>155</v>
      </c>
      <c r="I26" s="189" t="s">
        <v>156</v>
      </c>
      <c r="J26" s="217" t="s">
        <v>157</v>
      </c>
      <c r="K26" s="175" t="s">
        <v>158</v>
      </c>
      <c r="L26" s="36" t="s">
        <v>159</v>
      </c>
      <c r="M26" s="36">
        <v>3.36</v>
      </c>
      <c r="N26" s="37" t="s">
        <v>94</v>
      </c>
      <c r="O26" s="36" t="s">
        <v>159</v>
      </c>
      <c r="P26" s="38">
        <v>3.36</v>
      </c>
      <c r="Q26" s="39"/>
      <c r="R26" s="36"/>
      <c r="S26" s="36">
        <v>5</v>
      </c>
      <c r="T26" s="36"/>
      <c r="U26" s="36"/>
      <c r="V26" s="36"/>
      <c r="W26" s="36"/>
      <c r="X26" s="36">
        <v>9</v>
      </c>
      <c r="Y26" s="36"/>
      <c r="Z26" s="36"/>
      <c r="AA26" s="36">
        <v>5</v>
      </c>
      <c r="AB26" s="87">
        <v>0.5</v>
      </c>
      <c r="AC26" s="41"/>
      <c r="AD26" s="42"/>
      <c r="AE26" s="42"/>
      <c r="AF26" s="43"/>
      <c r="AG26" s="44">
        <v>5</v>
      </c>
      <c r="AH26" s="44"/>
      <c r="AI26" s="44"/>
      <c r="AJ26" s="44"/>
      <c r="AK26" s="44"/>
      <c r="AL26" s="44"/>
      <c r="AM26" s="36"/>
      <c r="AN26" s="46"/>
      <c r="AO26" s="45">
        <v>9</v>
      </c>
      <c r="AP26" s="46"/>
      <c r="AQ26" s="36"/>
      <c r="AR26" s="36"/>
      <c r="AS26" s="36"/>
      <c r="AT26" s="42"/>
      <c r="AU26" s="42"/>
      <c r="AV26" s="42"/>
      <c r="AW26" s="48"/>
      <c r="AX26" s="49"/>
      <c r="AY26" s="48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50"/>
      <c r="BL26" s="51"/>
      <c r="BM26" s="6"/>
      <c r="BN26" s="52"/>
      <c r="BO26" s="53"/>
      <c r="BP26" s="34"/>
      <c r="BQ26" s="34"/>
      <c r="BR26" s="34"/>
      <c r="BS26" s="53"/>
      <c r="BT26" s="53"/>
      <c r="BU26" s="34"/>
      <c r="BV26" s="32"/>
      <c r="BW26" s="52"/>
      <c r="BX26" s="52"/>
      <c r="BY26" s="50"/>
      <c r="BZ26" s="51"/>
      <c r="CA26" s="6"/>
      <c r="CB26" s="52"/>
      <c r="CC26" s="52"/>
      <c r="CD26" s="50"/>
      <c r="CE26" s="51"/>
      <c r="CF26" s="6"/>
      <c r="CG26" s="52"/>
      <c r="CH26" s="52"/>
      <c r="CI26" s="50"/>
      <c r="CJ26" s="51"/>
      <c r="CK26" s="6"/>
      <c r="CL26" s="52"/>
      <c r="CM26" s="52"/>
      <c r="CN26" s="50"/>
      <c r="CO26" s="51"/>
      <c r="CP26" s="6"/>
      <c r="CQ26" s="52"/>
      <c r="CR26" s="52"/>
      <c r="CS26" s="50"/>
      <c r="CT26" s="51"/>
      <c r="CU26" s="6"/>
      <c r="CV26" s="52"/>
      <c r="CW26" s="52"/>
      <c r="CX26" s="50"/>
      <c r="CY26" s="51"/>
      <c r="CZ26" s="6"/>
      <c r="DA26" s="52"/>
      <c r="DB26" s="52"/>
      <c r="DC26" s="50"/>
      <c r="DD26" s="51"/>
      <c r="DE26" s="6"/>
      <c r="DF26" s="52"/>
      <c r="DG26" s="52"/>
      <c r="DH26" s="50"/>
      <c r="DI26" s="51"/>
      <c r="DJ26" s="6"/>
      <c r="DK26" s="52"/>
      <c r="DL26" s="52"/>
      <c r="DM26" s="50"/>
      <c r="DN26" s="51"/>
      <c r="DO26" s="54"/>
      <c r="DP26" s="52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50"/>
      <c r="EB26" s="51"/>
      <c r="EC26" s="6"/>
      <c r="ED26" s="52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50"/>
      <c r="EP26" s="51"/>
      <c r="EQ26" s="6"/>
      <c r="ER26" s="6"/>
      <c r="ES26" s="80"/>
      <c r="ET26" s="199"/>
      <c r="EU26" s="201"/>
      <c r="EV26" s="185"/>
      <c r="EW26" s="185"/>
      <c r="EX26" s="187"/>
      <c r="EY26" s="46"/>
    </row>
    <row r="27" spans="1:155" s="15" customFormat="1" ht="19.5" customHeight="1" thickBot="1">
      <c r="A27" s="55"/>
      <c r="B27" s="166"/>
      <c r="C27" s="168"/>
      <c r="D27" s="214"/>
      <c r="E27" s="216"/>
      <c r="F27" s="207"/>
      <c r="G27" s="207"/>
      <c r="H27" s="207"/>
      <c r="I27" s="190"/>
      <c r="J27" s="218"/>
      <c r="K27" s="207"/>
      <c r="L27" s="56"/>
      <c r="M27" s="56"/>
      <c r="N27" s="56"/>
      <c r="O27" s="56"/>
      <c r="P27" s="56"/>
      <c r="Q27" s="57"/>
      <c r="R27" s="58"/>
      <c r="S27" s="58"/>
      <c r="T27" s="58"/>
      <c r="U27" s="58"/>
      <c r="V27" s="59"/>
      <c r="W27" s="60"/>
      <c r="X27" s="61"/>
      <c r="Y27" s="56"/>
      <c r="Z27" s="57"/>
      <c r="AA27" s="58"/>
      <c r="AB27" s="57"/>
      <c r="AC27" s="62"/>
      <c r="AD27" s="63"/>
      <c r="AE27" s="63"/>
      <c r="AF27" s="64"/>
      <c r="AG27" s="65"/>
      <c r="AH27" s="65"/>
      <c r="AI27" s="65"/>
      <c r="AJ27" s="65"/>
      <c r="AK27" s="65"/>
      <c r="AL27" s="65"/>
      <c r="AM27" s="57"/>
      <c r="AN27" s="68"/>
      <c r="AO27" s="69"/>
      <c r="AP27" s="70"/>
      <c r="AQ27" s="83"/>
      <c r="AR27" s="83"/>
      <c r="AS27" s="83"/>
      <c r="AT27" s="63"/>
      <c r="AU27" s="63"/>
      <c r="AV27" s="72"/>
      <c r="AW27" s="43"/>
      <c r="AX27" s="43"/>
      <c r="AY27" s="64"/>
      <c r="AZ27" s="57"/>
      <c r="BA27" s="57"/>
      <c r="BB27" s="57"/>
      <c r="BC27" s="57"/>
      <c r="BD27" s="73"/>
      <c r="BE27" s="56"/>
      <c r="BF27" s="56"/>
      <c r="BG27" s="56"/>
      <c r="BH27" s="57"/>
      <c r="BI27" s="57"/>
      <c r="BJ27" s="57"/>
      <c r="BK27" s="74"/>
      <c r="BL27" s="75"/>
      <c r="BM27" s="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4"/>
      <c r="BZ27" s="75"/>
      <c r="CA27" s="6"/>
      <c r="CB27" s="76"/>
      <c r="CC27" s="76"/>
      <c r="CD27" s="74"/>
      <c r="CE27" s="75"/>
      <c r="CF27" s="6"/>
      <c r="CG27" s="76"/>
      <c r="CH27" s="76"/>
      <c r="CI27" s="74"/>
      <c r="CJ27" s="75"/>
      <c r="CK27" s="6"/>
      <c r="CL27" s="76"/>
      <c r="CM27" s="76"/>
      <c r="CN27" s="74"/>
      <c r="CO27" s="75"/>
      <c r="CP27" s="6"/>
      <c r="CQ27" s="76"/>
      <c r="CR27" s="76"/>
      <c r="CS27" s="74"/>
      <c r="CT27" s="75"/>
      <c r="CU27" s="6"/>
      <c r="CV27" s="76"/>
      <c r="CW27" s="76"/>
      <c r="CX27" s="74"/>
      <c r="CY27" s="75"/>
      <c r="CZ27" s="6"/>
      <c r="DA27" s="76"/>
      <c r="DB27" s="76"/>
      <c r="DC27" s="74"/>
      <c r="DD27" s="75"/>
      <c r="DE27" s="6"/>
      <c r="DF27" s="76"/>
      <c r="DG27" s="76"/>
      <c r="DH27" s="74"/>
      <c r="DI27" s="75"/>
      <c r="DJ27" s="6"/>
      <c r="DK27" s="76"/>
      <c r="DL27" s="76"/>
      <c r="DM27" s="74"/>
      <c r="DN27" s="75"/>
      <c r="DO27" s="77"/>
      <c r="DP27" s="76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6"/>
      <c r="ER27" s="6"/>
      <c r="ES27" s="84"/>
      <c r="ET27" s="200"/>
      <c r="EU27" s="202"/>
      <c r="EV27" s="186"/>
      <c r="EW27" s="186"/>
      <c r="EX27" s="188"/>
      <c r="EY27" s="46"/>
    </row>
    <row r="28" spans="1:155" s="15" customFormat="1" ht="30" customHeight="1" thickBot="1">
      <c r="A28" s="35"/>
      <c r="B28" s="165"/>
      <c r="C28" s="167">
        <v>12</v>
      </c>
      <c r="D28" s="213" t="s">
        <v>160</v>
      </c>
      <c r="E28" s="215">
        <v>690929400603</v>
      </c>
      <c r="F28" s="175" t="s">
        <v>161</v>
      </c>
      <c r="G28" s="175" t="s">
        <v>141</v>
      </c>
      <c r="H28" s="175" t="s">
        <v>162</v>
      </c>
      <c r="I28" s="189" t="s">
        <v>163</v>
      </c>
      <c r="J28" s="217" t="s">
        <v>164</v>
      </c>
      <c r="K28" s="195" t="s">
        <v>165</v>
      </c>
      <c r="L28" s="36"/>
      <c r="M28" s="36"/>
      <c r="N28" s="37"/>
      <c r="O28" s="36" t="s">
        <v>113</v>
      </c>
      <c r="P28" s="38">
        <v>3.97</v>
      </c>
      <c r="Q28" s="39"/>
      <c r="R28" s="36"/>
      <c r="S28" s="36"/>
      <c r="T28" s="36">
        <v>18</v>
      </c>
      <c r="U28" s="36"/>
      <c r="V28" s="36"/>
      <c r="W28" s="40">
        <v>14</v>
      </c>
      <c r="X28" s="40">
        <v>4</v>
      </c>
      <c r="Y28" s="36"/>
      <c r="Z28" s="36"/>
      <c r="AA28" s="36"/>
      <c r="AB28" s="39">
        <f>+N28</f>
        <v>0</v>
      </c>
      <c r="AC28" s="41"/>
      <c r="AD28" s="42"/>
      <c r="AE28" s="42"/>
      <c r="AF28" s="43"/>
      <c r="AG28" s="44">
        <v>18</v>
      </c>
      <c r="AH28" s="44"/>
      <c r="AI28" s="44"/>
      <c r="AJ28" s="44"/>
      <c r="AK28" s="44">
        <v>18</v>
      </c>
      <c r="AL28" s="45"/>
      <c r="AM28" s="46"/>
      <c r="AN28" s="46">
        <v>14</v>
      </c>
      <c r="AO28" s="45">
        <v>4</v>
      </c>
      <c r="AP28" s="46"/>
      <c r="AQ28" s="47"/>
      <c r="AR28" s="47"/>
      <c r="AS28" s="36"/>
      <c r="AT28" s="42"/>
      <c r="AU28" s="42"/>
      <c r="AV28" s="42"/>
      <c r="AW28" s="48"/>
      <c r="AX28" s="49"/>
      <c r="AY28" s="48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50"/>
      <c r="BL28" s="51"/>
      <c r="BM28" s="6"/>
      <c r="BN28" s="52"/>
      <c r="BO28" s="53"/>
      <c r="BP28" s="34"/>
      <c r="BQ28" s="34"/>
      <c r="BR28" s="34"/>
      <c r="BS28" s="53"/>
      <c r="BT28" s="53"/>
      <c r="BU28" s="34"/>
      <c r="BV28" s="34"/>
      <c r="BW28" s="52"/>
      <c r="BX28" s="52"/>
      <c r="BY28" s="50"/>
      <c r="BZ28" s="51"/>
      <c r="CA28" s="6"/>
      <c r="CB28" s="52"/>
      <c r="CC28" s="52"/>
      <c r="CD28" s="50"/>
      <c r="CE28" s="51"/>
      <c r="CF28" s="6"/>
      <c r="CG28" s="52"/>
      <c r="CH28" s="52"/>
      <c r="CI28" s="50"/>
      <c r="CJ28" s="51"/>
      <c r="CK28" s="6"/>
      <c r="CL28" s="52"/>
      <c r="CM28" s="52"/>
      <c r="CN28" s="50"/>
      <c r="CO28" s="51"/>
      <c r="CP28" s="6"/>
      <c r="CQ28" s="52"/>
      <c r="CR28" s="52"/>
      <c r="CS28" s="50"/>
      <c r="CT28" s="51"/>
      <c r="CU28" s="6"/>
      <c r="CV28" s="52"/>
      <c r="CW28" s="52"/>
      <c r="CX28" s="50"/>
      <c r="CY28" s="51"/>
      <c r="CZ28" s="6"/>
      <c r="DA28" s="52"/>
      <c r="DB28" s="52"/>
      <c r="DC28" s="50"/>
      <c r="DD28" s="51"/>
      <c r="DE28" s="6"/>
      <c r="DF28" s="52"/>
      <c r="DG28" s="52"/>
      <c r="DH28" s="50"/>
      <c r="DI28" s="51"/>
      <c r="DJ28" s="6"/>
      <c r="DK28" s="52"/>
      <c r="DL28" s="52"/>
      <c r="DM28" s="50"/>
      <c r="DN28" s="51"/>
      <c r="DO28" s="54"/>
      <c r="DP28" s="52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50"/>
      <c r="EB28" s="51"/>
      <c r="EC28" s="6"/>
      <c r="ED28" s="52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50"/>
      <c r="EP28" s="51"/>
      <c r="EQ28" s="6"/>
      <c r="ER28" s="6"/>
      <c r="ES28" s="197"/>
      <c r="ET28" s="199"/>
      <c r="EU28" s="201"/>
      <c r="EV28" s="185"/>
      <c r="EW28" s="185"/>
      <c r="EX28" s="187"/>
      <c r="EY28" s="46"/>
    </row>
    <row r="29" spans="1:155" s="15" customFormat="1" ht="25.5" customHeight="1" thickBot="1">
      <c r="A29" s="55"/>
      <c r="B29" s="166"/>
      <c r="C29" s="168"/>
      <c r="D29" s="219"/>
      <c r="E29" s="216"/>
      <c r="F29" s="207"/>
      <c r="G29" s="207"/>
      <c r="H29" s="207"/>
      <c r="I29" s="190"/>
      <c r="J29" s="218"/>
      <c r="K29" s="196"/>
      <c r="L29" s="56"/>
      <c r="M29" s="56"/>
      <c r="N29" s="56"/>
      <c r="O29" s="56"/>
      <c r="P29" s="56"/>
      <c r="Q29" s="57"/>
      <c r="R29" s="58"/>
      <c r="S29" s="58"/>
      <c r="T29" s="58"/>
      <c r="U29" s="58"/>
      <c r="V29" s="59"/>
      <c r="W29" s="60"/>
      <c r="X29" s="61"/>
      <c r="Y29" s="56"/>
      <c r="Z29" s="58"/>
      <c r="AA29" s="58"/>
      <c r="AB29" s="57"/>
      <c r="AC29" s="62"/>
      <c r="AD29" s="63"/>
      <c r="AE29" s="63"/>
      <c r="AF29" s="64"/>
      <c r="AG29" s="65"/>
      <c r="AH29" s="65"/>
      <c r="AI29" s="65"/>
      <c r="AJ29" s="65"/>
      <c r="AK29" s="65"/>
      <c r="AL29" s="66"/>
      <c r="AM29" s="67"/>
      <c r="AN29" s="68"/>
      <c r="AO29" s="69"/>
      <c r="AP29" s="70"/>
      <c r="AQ29" s="71"/>
      <c r="AR29" s="71"/>
      <c r="AS29" s="83"/>
      <c r="AT29" s="63"/>
      <c r="AU29" s="63"/>
      <c r="AV29" s="72"/>
      <c r="AW29" s="43"/>
      <c r="AX29" s="43"/>
      <c r="AY29" s="64"/>
      <c r="AZ29" s="57"/>
      <c r="BA29" s="57"/>
      <c r="BB29" s="57"/>
      <c r="BC29" s="57"/>
      <c r="BD29" s="73"/>
      <c r="BE29" s="56"/>
      <c r="BF29" s="56"/>
      <c r="BG29" s="56"/>
      <c r="BH29" s="57"/>
      <c r="BI29" s="57"/>
      <c r="BJ29" s="57"/>
      <c r="BK29" s="74"/>
      <c r="BL29" s="75"/>
      <c r="BM29" s="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4"/>
      <c r="BZ29" s="75"/>
      <c r="CA29" s="6"/>
      <c r="CB29" s="76"/>
      <c r="CC29" s="76"/>
      <c r="CD29" s="74"/>
      <c r="CE29" s="75"/>
      <c r="CF29" s="6"/>
      <c r="CG29" s="76"/>
      <c r="CH29" s="76"/>
      <c r="CI29" s="74"/>
      <c r="CJ29" s="75"/>
      <c r="CK29" s="6"/>
      <c r="CL29" s="76"/>
      <c r="CM29" s="76"/>
      <c r="CN29" s="74"/>
      <c r="CO29" s="75"/>
      <c r="CP29" s="6"/>
      <c r="CQ29" s="76"/>
      <c r="CR29" s="76"/>
      <c r="CS29" s="74"/>
      <c r="CT29" s="75"/>
      <c r="CU29" s="6"/>
      <c r="CV29" s="76"/>
      <c r="CW29" s="76"/>
      <c r="CX29" s="74"/>
      <c r="CY29" s="75"/>
      <c r="CZ29" s="6"/>
      <c r="DA29" s="76"/>
      <c r="DB29" s="76"/>
      <c r="DC29" s="74"/>
      <c r="DD29" s="75"/>
      <c r="DE29" s="6"/>
      <c r="DF29" s="76"/>
      <c r="DG29" s="76"/>
      <c r="DH29" s="74"/>
      <c r="DI29" s="75"/>
      <c r="DJ29" s="6"/>
      <c r="DK29" s="76"/>
      <c r="DL29" s="76"/>
      <c r="DM29" s="74"/>
      <c r="DN29" s="75"/>
      <c r="DO29" s="77"/>
      <c r="DP29" s="76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6"/>
      <c r="ER29" s="6"/>
      <c r="ES29" s="198"/>
      <c r="ET29" s="200"/>
      <c r="EU29" s="202"/>
      <c r="EV29" s="186"/>
      <c r="EW29" s="186"/>
      <c r="EX29" s="188"/>
      <c r="EY29" s="46"/>
    </row>
    <row r="30" spans="1:155" s="15" customFormat="1" ht="30" customHeight="1" thickBot="1">
      <c r="A30" s="35"/>
      <c r="B30" s="165"/>
      <c r="C30" s="167">
        <v>13</v>
      </c>
      <c r="D30" s="213" t="s">
        <v>166</v>
      </c>
      <c r="E30" s="215">
        <v>740101450661</v>
      </c>
      <c r="F30" s="175" t="s">
        <v>122</v>
      </c>
      <c r="G30" s="175" t="s">
        <v>141</v>
      </c>
      <c r="H30" s="175" t="s">
        <v>167</v>
      </c>
      <c r="I30" s="189" t="s">
        <v>168</v>
      </c>
      <c r="J30" s="217" t="s">
        <v>169</v>
      </c>
      <c r="K30" s="175" t="s">
        <v>170</v>
      </c>
      <c r="L30" s="36"/>
      <c r="M30" s="36"/>
      <c r="N30" s="37"/>
      <c r="O30" s="36" t="s">
        <v>159</v>
      </c>
      <c r="P30" s="38">
        <v>3.61</v>
      </c>
      <c r="Q30" s="39"/>
      <c r="R30" s="36">
        <v>19</v>
      </c>
      <c r="S30" s="36"/>
      <c r="T30" s="36"/>
      <c r="U30" s="36"/>
      <c r="V30" s="36"/>
      <c r="W30" s="36"/>
      <c r="X30" s="36"/>
      <c r="Y30" s="36"/>
      <c r="Z30" s="36"/>
      <c r="AA30" s="36"/>
      <c r="AB30" s="39"/>
      <c r="AC30" s="41"/>
      <c r="AD30" s="42"/>
      <c r="AE30" s="42"/>
      <c r="AF30" s="43"/>
      <c r="AG30" s="44"/>
      <c r="AH30" s="44"/>
      <c r="AI30" s="44"/>
      <c r="AJ30" s="44"/>
      <c r="AK30" s="44"/>
      <c r="AL30" s="44"/>
      <c r="AM30" s="36"/>
      <c r="AN30" s="46"/>
      <c r="AO30" s="45"/>
      <c r="AP30" s="46"/>
      <c r="AQ30" s="79"/>
      <c r="AR30" s="79"/>
      <c r="AS30" s="79"/>
      <c r="AT30" s="42"/>
      <c r="AU30" s="42"/>
      <c r="AV30" s="42"/>
      <c r="AW30" s="48"/>
      <c r="AX30" s="49"/>
      <c r="AY30" s="48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50"/>
      <c r="BL30" s="51"/>
      <c r="BM30" s="6"/>
      <c r="BN30" s="52"/>
      <c r="BO30" s="53"/>
      <c r="BP30" s="34"/>
      <c r="BQ30" s="34"/>
      <c r="BR30" s="34"/>
      <c r="BS30" s="53"/>
      <c r="BT30" s="53"/>
      <c r="BU30" s="34"/>
      <c r="BV30" s="32"/>
      <c r="BW30" s="52"/>
      <c r="BX30" s="52"/>
      <c r="BY30" s="50"/>
      <c r="BZ30" s="51"/>
      <c r="CA30" s="6"/>
      <c r="CB30" s="52"/>
      <c r="CC30" s="52"/>
      <c r="CD30" s="50"/>
      <c r="CE30" s="51"/>
      <c r="CF30" s="6"/>
      <c r="CG30" s="52"/>
      <c r="CH30" s="52"/>
      <c r="CI30" s="50"/>
      <c r="CJ30" s="51"/>
      <c r="CK30" s="6"/>
      <c r="CL30" s="52"/>
      <c r="CM30" s="52"/>
      <c r="CN30" s="50"/>
      <c r="CO30" s="51"/>
      <c r="CP30" s="6"/>
      <c r="CQ30" s="52"/>
      <c r="CR30" s="52"/>
      <c r="CS30" s="50"/>
      <c r="CT30" s="51"/>
      <c r="CU30" s="6"/>
      <c r="CV30" s="52"/>
      <c r="CW30" s="52"/>
      <c r="CX30" s="50"/>
      <c r="CY30" s="51"/>
      <c r="CZ30" s="6"/>
      <c r="DA30" s="52"/>
      <c r="DB30" s="52"/>
      <c r="DC30" s="50"/>
      <c r="DD30" s="51"/>
      <c r="DE30" s="6"/>
      <c r="DF30" s="52"/>
      <c r="DG30" s="52"/>
      <c r="DH30" s="50"/>
      <c r="DI30" s="51"/>
      <c r="DJ30" s="6"/>
      <c r="DK30" s="52"/>
      <c r="DL30" s="52"/>
      <c r="DM30" s="50"/>
      <c r="DN30" s="51"/>
      <c r="DO30" s="54"/>
      <c r="DP30" s="52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50"/>
      <c r="EB30" s="51"/>
      <c r="EC30" s="6"/>
      <c r="ED30" s="52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50"/>
      <c r="EP30" s="51"/>
      <c r="EQ30" s="6"/>
      <c r="ER30" s="6"/>
      <c r="ES30" s="80"/>
      <c r="ET30" s="199"/>
      <c r="EU30" s="201"/>
      <c r="EV30" s="185"/>
      <c r="EW30" s="185"/>
      <c r="EX30" s="187"/>
      <c r="EY30" s="46"/>
    </row>
    <row r="31" spans="1:155" s="15" customFormat="1" ht="19.5" customHeight="1" thickBot="1">
      <c r="A31" s="55"/>
      <c r="B31" s="166"/>
      <c r="C31" s="168"/>
      <c r="D31" s="214"/>
      <c r="E31" s="216"/>
      <c r="F31" s="207"/>
      <c r="G31" s="207"/>
      <c r="H31" s="207"/>
      <c r="I31" s="190"/>
      <c r="J31" s="218"/>
      <c r="K31" s="207"/>
      <c r="L31" s="56"/>
      <c r="M31" s="56"/>
      <c r="N31" s="56"/>
      <c r="O31" s="56"/>
      <c r="P31" s="56"/>
      <c r="Q31" s="57"/>
      <c r="R31" s="58"/>
      <c r="S31" s="58"/>
      <c r="T31" s="58"/>
      <c r="U31" s="58"/>
      <c r="V31" s="59"/>
      <c r="W31" s="60"/>
      <c r="X31" s="61"/>
      <c r="Y31" s="56"/>
      <c r="Z31" s="57"/>
      <c r="AA31" s="58"/>
      <c r="AB31" s="57"/>
      <c r="AC31" s="62"/>
      <c r="AD31" s="63"/>
      <c r="AE31" s="63"/>
      <c r="AF31" s="64"/>
      <c r="AG31" s="65"/>
      <c r="AH31" s="65"/>
      <c r="AI31" s="65"/>
      <c r="AJ31" s="65"/>
      <c r="AK31" s="65"/>
      <c r="AL31" s="65"/>
      <c r="AM31" s="57"/>
      <c r="AN31" s="68"/>
      <c r="AO31" s="69"/>
      <c r="AP31" s="70"/>
      <c r="AQ31" s="83"/>
      <c r="AR31" s="83"/>
      <c r="AS31" s="83"/>
      <c r="AT31" s="63"/>
      <c r="AU31" s="63"/>
      <c r="AV31" s="72"/>
      <c r="AW31" s="43"/>
      <c r="AX31" s="43"/>
      <c r="AY31" s="64"/>
      <c r="AZ31" s="57"/>
      <c r="BA31" s="57"/>
      <c r="BB31" s="57"/>
      <c r="BC31" s="57"/>
      <c r="BD31" s="73"/>
      <c r="BE31" s="56"/>
      <c r="BF31" s="56"/>
      <c r="BG31" s="56"/>
      <c r="BH31" s="57"/>
      <c r="BI31" s="57"/>
      <c r="BJ31" s="57"/>
      <c r="BK31" s="74"/>
      <c r="BL31" s="75"/>
      <c r="BM31" s="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4"/>
      <c r="BZ31" s="75"/>
      <c r="CA31" s="6"/>
      <c r="CB31" s="76"/>
      <c r="CC31" s="76"/>
      <c r="CD31" s="74"/>
      <c r="CE31" s="75"/>
      <c r="CF31" s="6"/>
      <c r="CG31" s="76"/>
      <c r="CH31" s="76"/>
      <c r="CI31" s="74"/>
      <c r="CJ31" s="75"/>
      <c r="CK31" s="6"/>
      <c r="CL31" s="76"/>
      <c r="CM31" s="76"/>
      <c r="CN31" s="74"/>
      <c r="CO31" s="75"/>
      <c r="CP31" s="6"/>
      <c r="CQ31" s="76"/>
      <c r="CR31" s="76"/>
      <c r="CS31" s="74"/>
      <c r="CT31" s="75"/>
      <c r="CU31" s="6"/>
      <c r="CV31" s="76"/>
      <c r="CW31" s="76"/>
      <c r="CX31" s="74"/>
      <c r="CY31" s="75"/>
      <c r="CZ31" s="6"/>
      <c r="DA31" s="76"/>
      <c r="DB31" s="76"/>
      <c r="DC31" s="74"/>
      <c r="DD31" s="75"/>
      <c r="DE31" s="6"/>
      <c r="DF31" s="76"/>
      <c r="DG31" s="76"/>
      <c r="DH31" s="74"/>
      <c r="DI31" s="75"/>
      <c r="DJ31" s="6"/>
      <c r="DK31" s="76"/>
      <c r="DL31" s="76"/>
      <c r="DM31" s="74"/>
      <c r="DN31" s="75"/>
      <c r="DO31" s="77"/>
      <c r="DP31" s="76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6"/>
      <c r="ER31" s="6"/>
      <c r="ES31" s="84"/>
      <c r="ET31" s="200"/>
      <c r="EU31" s="202"/>
      <c r="EV31" s="186"/>
      <c r="EW31" s="186"/>
      <c r="EX31" s="188"/>
      <c r="EY31" s="46"/>
    </row>
    <row r="32" spans="1:155" s="15" customFormat="1" ht="30" customHeight="1" thickBot="1">
      <c r="A32" s="35"/>
      <c r="B32" s="165"/>
      <c r="C32" s="167">
        <v>14</v>
      </c>
      <c r="D32" s="213" t="s">
        <v>171</v>
      </c>
      <c r="E32" s="215">
        <v>830517450660</v>
      </c>
      <c r="F32" s="175" t="s">
        <v>122</v>
      </c>
      <c r="G32" s="175" t="s">
        <v>141</v>
      </c>
      <c r="H32" s="175" t="s">
        <v>172</v>
      </c>
      <c r="I32" s="221" t="s">
        <v>173</v>
      </c>
      <c r="J32" s="217" t="s">
        <v>174</v>
      </c>
      <c r="K32" s="195" t="s">
        <v>165</v>
      </c>
      <c r="L32" s="36"/>
      <c r="M32" s="36"/>
      <c r="N32" s="37"/>
      <c r="O32" s="36" t="s">
        <v>113</v>
      </c>
      <c r="P32" s="38">
        <v>3.85</v>
      </c>
      <c r="Q32" s="39"/>
      <c r="R32" s="36"/>
      <c r="S32" s="36"/>
      <c r="T32" s="36">
        <v>18</v>
      </c>
      <c r="U32" s="36"/>
      <c r="V32" s="36"/>
      <c r="W32" s="36">
        <v>12</v>
      </c>
      <c r="X32" s="36">
        <v>1</v>
      </c>
      <c r="Y32" s="36"/>
      <c r="Z32" s="36"/>
      <c r="AA32" s="36"/>
      <c r="AB32" s="39"/>
      <c r="AC32" s="41"/>
      <c r="AD32" s="42"/>
      <c r="AE32" s="42"/>
      <c r="AF32" s="43"/>
      <c r="AG32" s="44">
        <v>18</v>
      </c>
      <c r="AH32" s="44"/>
      <c r="AI32" s="44"/>
      <c r="AJ32" s="44"/>
      <c r="AK32" s="44">
        <v>18</v>
      </c>
      <c r="AL32" s="44"/>
      <c r="AM32" s="36"/>
      <c r="AN32" s="46">
        <v>12</v>
      </c>
      <c r="AO32" s="45">
        <v>1</v>
      </c>
      <c r="AP32" s="46"/>
      <c r="AQ32" s="36"/>
      <c r="AR32" s="36"/>
      <c r="AS32" s="36"/>
      <c r="AT32" s="42"/>
      <c r="AU32" s="42"/>
      <c r="AV32" s="42"/>
      <c r="AW32" s="48"/>
      <c r="AX32" s="49"/>
      <c r="AY32" s="48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50"/>
      <c r="BL32" s="51"/>
      <c r="BM32" s="6"/>
      <c r="BN32" s="52"/>
      <c r="BO32" s="53"/>
      <c r="BP32" s="34"/>
      <c r="BQ32" s="34"/>
      <c r="BR32" s="34"/>
      <c r="BS32" s="53"/>
      <c r="BT32" s="53"/>
      <c r="BU32" s="34"/>
      <c r="BV32" s="32"/>
      <c r="BW32" s="52"/>
      <c r="BX32" s="52"/>
      <c r="BY32" s="50"/>
      <c r="BZ32" s="51"/>
      <c r="CA32" s="6"/>
      <c r="CB32" s="52"/>
      <c r="CC32" s="52"/>
      <c r="CD32" s="50"/>
      <c r="CE32" s="51"/>
      <c r="CF32" s="6"/>
      <c r="CG32" s="52"/>
      <c r="CH32" s="52"/>
      <c r="CI32" s="50"/>
      <c r="CJ32" s="51"/>
      <c r="CK32" s="6"/>
      <c r="CL32" s="52"/>
      <c r="CM32" s="52"/>
      <c r="CN32" s="50"/>
      <c r="CO32" s="51"/>
      <c r="CP32" s="6"/>
      <c r="CQ32" s="52"/>
      <c r="CR32" s="52"/>
      <c r="CS32" s="50"/>
      <c r="CT32" s="51"/>
      <c r="CU32" s="6"/>
      <c r="CV32" s="52"/>
      <c r="CW32" s="52"/>
      <c r="CX32" s="50"/>
      <c r="CY32" s="51"/>
      <c r="CZ32" s="6"/>
      <c r="DA32" s="52"/>
      <c r="DB32" s="52"/>
      <c r="DC32" s="50"/>
      <c r="DD32" s="51"/>
      <c r="DE32" s="6"/>
      <c r="DF32" s="52"/>
      <c r="DG32" s="52"/>
      <c r="DH32" s="50"/>
      <c r="DI32" s="51"/>
      <c r="DJ32" s="6"/>
      <c r="DK32" s="52"/>
      <c r="DL32" s="52"/>
      <c r="DM32" s="50"/>
      <c r="DN32" s="51"/>
      <c r="DO32" s="54"/>
      <c r="DP32" s="52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50"/>
      <c r="EB32" s="51"/>
      <c r="EC32" s="6"/>
      <c r="ED32" s="52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50"/>
      <c r="EP32" s="51"/>
      <c r="EQ32" s="6"/>
      <c r="ER32" s="6"/>
      <c r="ES32" s="80"/>
      <c r="ET32" s="199"/>
      <c r="EU32" s="201"/>
      <c r="EV32" s="185"/>
      <c r="EW32" s="185"/>
      <c r="EX32" s="187"/>
      <c r="EY32" s="46"/>
    </row>
    <row r="33" spans="1:155" s="15" customFormat="1" ht="19.5" customHeight="1" thickBot="1">
      <c r="A33" s="55"/>
      <c r="B33" s="166"/>
      <c r="C33" s="168"/>
      <c r="D33" s="219"/>
      <c r="E33" s="220"/>
      <c r="F33" s="176"/>
      <c r="G33" s="176"/>
      <c r="H33" s="176"/>
      <c r="I33" s="222"/>
      <c r="J33" s="223"/>
      <c r="K33" s="196"/>
      <c r="L33" s="56"/>
      <c r="M33" s="56"/>
      <c r="N33" s="56"/>
      <c r="O33" s="56"/>
      <c r="P33" s="56"/>
      <c r="Q33" s="57"/>
      <c r="R33" s="58"/>
      <c r="S33" s="58"/>
      <c r="T33" s="58"/>
      <c r="U33" s="58"/>
      <c r="V33" s="59"/>
      <c r="W33" s="60"/>
      <c r="X33" s="61"/>
      <c r="Y33" s="56"/>
      <c r="Z33" s="58"/>
      <c r="AA33" s="57"/>
      <c r="AB33" s="57"/>
      <c r="AC33" s="62"/>
      <c r="AD33" s="63"/>
      <c r="AE33" s="63"/>
      <c r="AF33" s="64"/>
      <c r="AG33" s="65"/>
      <c r="AH33" s="65"/>
      <c r="AI33" s="65"/>
      <c r="AJ33" s="65"/>
      <c r="AK33" s="65"/>
      <c r="AL33" s="65"/>
      <c r="AM33" s="57"/>
      <c r="AN33" s="68"/>
      <c r="AO33" s="69"/>
      <c r="AP33" s="70"/>
      <c r="AQ33" s="83"/>
      <c r="AR33" s="83"/>
      <c r="AS33" s="83"/>
      <c r="AT33" s="63"/>
      <c r="AU33" s="63"/>
      <c r="AV33" s="72"/>
      <c r="AW33" s="43"/>
      <c r="AX33" s="43"/>
      <c r="AY33" s="64"/>
      <c r="AZ33" s="57"/>
      <c r="BA33" s="57"/>
      <c r="BB33" s="57"/>
      <c r="BC33" s="57"/>
      <c r="BD33" s="73"/>
      <c r="BE33" s="56"/>
      <c r="BF33" s="56"/>
      <c r="BG33" s="56"/>
      <c r="BH33" s="57"/>
      <c r="BI33" s="57"/>
      <c r="BJ33" s="57"/>
      <c r="BK33" s="74"/>
      <c r="BL33" s="75"/>
      <c r="BM33" s="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4"/>
      <c r="BZ33" s="75"/>
      <c r="CA33" s="6"/>
      <c r="CB33" s="76"/>
      <c r="CC33" s="76"/>
      <c r="CD33" s="74"/>
      <c r="CE33" s="75"/>
      <c r="CF33" s="6"/>
      <c r="CG33" s="76"/>
      <c r="CH33" s="76"/>
      <c r="CI33" s="74"/>
      <c r="CJ33" s="75"/>
      <c r="CK33" s="6"/>
      <c r="CL33" s="76"/>
      <c r="CM33" s="76"/>
      <c r="CN33" s="74"/>
      <c r="CO33" s="75"/>
      <c r="CP33" s="6"/>
      <c r="CQ33" s="76"/>
      <c r="CR33" s="76"/>
      <c r="CS33" s="74"/>
      <c r="CT33" s="75"/>
      <c r="CU33" s="6"/>
      <c r="CV33" s="76"/>
      <c r="CW33" s="76"/>
      <c r="CX33" s="74"/>
      <c r="CY33" s="75"/>
      <c r="CZ33" s="6"/>
      <c r="DA33" s="76"/>
      <c r="DB33" s="76"/>
      <c r="DC33" s="74"/>
      <c r="DD33" s="75"/>
      <c r="DE33" s="6"/>
      <c r="DF33" s="76"/>
      <c r="DG33" s="76"/>
      <c r="DH33" s="74"/>
      <c r="DI33" s="75"/>
      <c r="DJ33" s="6"/>
      <c r="DK33" s="76"/>
      <c r="DL33" s="76"/>
      <c r="DM33" s="74"/>
      <c r="DN33" s="75"/>
      <c r="DO33" s="77"/>
      <c r="DP33" s="76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6"/>
      <c r="ER33" s="6"/>
      <c r="ES33" s="84"/>
      <c r="ET33" s="200"/>
      <c r="EU33" s="202"/>
      <c r="EV33" s="186"/>
      <c r="EW33" s="186"/>
      <c r="EX33" s="188"/>
      <c r="EY33" s="46"/>
    </row>
    <row r="34" spans="1:155" s="15" customFormat="1" ht="26.25" customHeight="1" thickBot="1">
      <c r="A34" s="35"/>
      <c r="B34" s="165"/>
      <c r="C34" s="167">
        <v>15</v>
      </c>
      <c r="D34" s="213" t="s">
        <v>175</v>
      </c>
      <c r="E34" s="215">
        <v>880321450496</v>
      </c>
      <c r="F34" s="175" t="s">
        <v>176</v>
      </c>
      <c r="G34" s="175" t="s">
        <v>80</v>
      </c>
      <c r="H34" s="175" t="s">
        <v>177</v>
      </c>
      <c r="I34" s="189" t="s">
        <v>178</v>
      </c>
      <c r="J34" s="217" t="s">
        <v>179</v>
      </c>
      <c r="K34" s="195" t="s">
        <v>165</v>
      </c>
      <c r="L34" s="36"/>
      <c r="M34" s="36"/>
      <c r="N34" s="37"/>
      <c r="O34" s="36" t="s">
        <v>180</v>
      </c>
      <c r="P34" s="38">
        <v>4.66</v>
      </c>
      <c r="Q34" s="39"/>
      <c r="R34" s="36"/>
      <c r="S34" s="36"/>
      <c r="T34" s="36"/>
      <c r="U34" s="36">
        <v>18</v>
      </c>
      <c r="V34" s="36"/>
      <c r="W34" s="36">
        <v>18</v>
      </c>
      <c r="X34" s="36">
        <v>7</v>
      </c>
      <c r="Y34" s="36"/>
      <c r="Z34" s="36"/>
      <c r="AA34" s="36"/>
      <c r="AB34" s="39"/>
      <c r="AC34" s="41"/>
      <c r="AD34" s="42"/>
      <c r="AE34" s="42"/>
      <c r="AF34" s="43"/>
      <c r="AG34" s="44">
        <v>18</v>
      </c>
      <c r="AH34" s="44"/>
      <c r="AI34" s="44"/>
      <c r="AJ34" s="44"/>
      <c r="AK34" s="44">
        <v>18</v>
      </c>
      <c r="AL34" s="44"/>
      <c r="AM34" s="36"/>
      <c r="AN34" s="46">
        <v>18</v>
      </c>
      <c r="AO34" s="45">
        <v>7</v>
      </c>
      <c r="AP34" s="46"/>
      <c r="AQ34" s="36"/>
      <c r="AR34" s="36"/>
      <c r="AS34" s="36"/>
      <c r="AT34" s="42"/>
      <c r="AU34" s="42"/>
      <c r="AV34" s="42"/>
      <c r="AW34" s="48"/>
      <c r="AX34" s="49"/>
      <c r="AY34" s="48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50"/>
      <c r="BL34" s="51"/>
      <c r="BM34" s="6"/>
      <c r="BN34" s="52"/>
      <c r="BO34" s="53"/>
      <c r="BP34" s="34"/>
      <c r="BQ34" s="34"/>
      <c r="BR34" s="34"/>
      <c r="BS34" s="53"/>
      <c r="BT34" s="53"/>
      <c r="BU34" s="34"/>
      <c r="BV34" s="32"/>
      <c r="BW34" s="52"/>
      <c r="BX34" s="52"/>
      <c r="BY34" s="50"/>
      <c r="BZ34" s="51"/>
      <c r="CA34" s="6"/>
      <c r="CB34" s="52"/>
      <c r="CC34" s="52"/>
      <c r="CD34" s="50"/>
      <c r="CE34" s="51"/>
      <c r="CF34" s="6"/>
      <c r="CG34" s="52"/>
      <c r="CH34" s="52"/>
      <c r="CI34" s="50"/>
      <c r="CJ34" s="51"/>
      <c r="CK34" s="6"/>
      <c r="CL34" s="52"/>
      <c r="CM34" s="52"/>
      <c r="CN34" s="50"/>
      <c r="CO34" s="51"/>
      <c r="CP34" s="6"/>
      <c r="CQ34" s="52"/>
      <c r="CR34" s="52"/>
      <c r="CS34" s="50"/>
      <c r="CT34" s="51"/>
      <c r="CU34" s="6"/>
      <c r="CV34" s="52"/>
      <c r="CW34" s="52"/>
      <c r="CX34" s="50"/>
      <c r="CY34" s="51"/>
      <c r="CZ34" s="6"/>
      <c r="DA34" s="52"/>
      <c r="DB34" s="52"/>
      <c r="DC34" s="50"/>
      <c r="DD34" s="51"/>
      <c r="DE34" s="6"/>
      <c r="DF34" s="52"/>
      <c r="DG34" s="52"/>
      <c r="DH34" s="50"/>
      <c r="DI34" s="51"/>
      <c r="DJ34" s="6"/>
      <c r="DK34" s="52"/>
      <c r="DL34" s="52"/>
      <c r="DM34" s="50"/>
      <c r="DN34" s="51"/>
      <c r="DO34" s="54"/>
      <c r="DP34" s="52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50"/>
      <c r="EB34" s="51"/>
      <c r="EC34" s="6"/>
      <c r="ED34" s="52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50"/>
      <c r="EP34" s="51"/>
      <c r="EQ34" s="6"/>
      <c r="ER34" s="6"/>
      <c r="ES34" s="80"/>
      <c r="ET34" s="199"/>
      <c r="EU34" s="201"/>
      <c r="EV34" s="185"/>
      <c r="EW34" s="185"/>
      <c r="EX34" s="187"/>
      <c r="EY34" s="46"/>
    </row>
    <row r="35" spans="1:155" s="15" customFormat="1" ht="17.25" customHeight="1" thickBot="1">
      <c r="A35" s="55"/>
      <c r="B35" s="166"/>
      <c r="C35" s="168"/>
      <c r="D35" s="214"/>
      <c r="E35" s="216"/>
      <c r="F35" s="207"/>
      <c r="G35" s="207"/>
      <c r="H35" s="207"/>
      <c r="I35" s="190"/>
      <c r="J35" s="218"/>
      <c r="K35" s="196"/>
      <c r="L35" s="56"/>
      <c r="M35" s="56"/>
      <c r="N35" s="56"/>
      <c r="O35" s="56"/>
      <c r="P35" s="56"/>
      <c r="Q35" s="57"/>
      <c r="R35" s="58"/>
      <c r="S35" s="58"/>
      <c r="T35" s="58"/>
      <c r="U35" s="58"/>
      <c r="V35" s="59"/>
      <c r="W35" s="60"/>
      <c r="X35" s="61"/>
      <c r="Y35" s="56"/>
      <c r="Z35" s="58"/>
      <c r="AA35" s="57"/>
      <c r="AB35" s="57"/>
      <c r="AC35" s="62"/>
      <c r="AD35" s="63"/>
      <c r="AE35" s="63"/>
      <c r="AF35" s="64"/>
      <c r="AG35" s="65"/>
      <c r="AH35" s="65"/>
      <c r="AI35" s="65"/>
      <c r="AJ35" s="65"/>
      <c r="AK35" s="65"/>
      <c r="AL35" s="65"/>
      <c r="AM35" s="57"/>
      <c r="AN35" s="68"/>
      <c r="AO35" s="69"/>
      <c r="AP35" s="70"/>
      <c r="AQ35" s="83"/>
      <c r="AR35" s="83"/>
      <c r="AS35" s="83"/>
      <c r="AT35" s="63"/>
      <c r="AU35" s="63"/>
      <c r="AV35" s="72"/>
      <c r="AW35" s="43"/>
      <c r="AX35" s="43"/>
      <c r="AY35" s="64"/>
      <c r="AZ35" s="57"/>
      <c r="BA35" s="57"/>
      <c r="BB35" s="57"/>
      <c r="BC35" s="57"/>
      <c r="BD35" s="73"/>
      <c r="BE35" s="56"/>
      <c r="BF35" s="56"/>
      <c r="BG35" s="56"/>
      <c r="BH35" s="57"/>
      <c r="BI35" s="57"/>
      <c r="BJ35" s="57"/>
      <c r="BK35" s="74"/>
      <c r="BL35" s="75"/>
      <c r="BM35" s="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4"/>
      <c r="BZ35" s="75"/>
      <c r="CA35" s="6"/>
      <c r="CB35" s="76"/>
      <c r="CC35" s="76"/>
      <c r="CD35" s="74"/>
      <c r="CE35" s="75"/>
      <c r="CF35" s="6"/>
      <c r="CG35" s="76"/>
      <c r="CH35" s="76"/>
      <c r="CI35" s="74"/>
      <c r="CJ35" s="75"/>
      <c r="CK35" s="6"/>
      <c r="CL35" s="76"/>
      <c r="CM35" s="76"/>
      <c r="CN35" s="74"/>
      <c r="CO35" s="75"/>
      <c r="CP35" s="6"/>
      <c r="CQ35" s="76"/>
      <c r="CR35" s="76"/>
      <c r="CS35" s="74"/>
      <c r="CT35" s="75"/>
      <c r="CU35" s="6"/>
      <c r="CV35" s="76"/>
      <c r="CW35" s="76"/>
      <c r="CX35" s="74"/>
      <c r="CY35" s="75"/>
      <c r="CZ35" s="6"/>
      <c r="DA35" s="76"/>
      <c r="DB35" s="76"/>
      <c r="DC35" s="74"/>
      <c r="DD35" s="75"/>
      <c r="DE35" s="6"/>
      <c r="DF35" s="76"/>
      <c r="DG35" s="76"/>
      <c r="DH35" s="74"/>
      <c r="DI35" s="75"/>
      <c r="DJ35" s="6"/>
      <c r="DK35" s="76"/>
      <c r="DL35" s="76"/>
      <c r="DM35" s="74"/>
      <c r="DN35" s="75"/>
      <c r="DO35" s="77"/>
      <c r="DP35" s="76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6"/>
      <c r="ER35" s="6"/>
      <c r="ES35" s="84"/>
      <c r="ET35" s="200"/>
      <c r="EU35" s="202"/>
      <c r="EV35" s="186"/>
      <c r="EW35" s="186"/>
      <c r="EX35" s="188"/>
      <c r="EY35" s="46"/>
    </row>
    <row r="36" spans="1:155" s="15" customFormat="1" ht="30" customHeight="1" thickBot="1">
      <c r="A36" s="35"/>
      <c r="B36" s="165"/>
      <c r="C36" s="167">
        <v>16</v>
      </c>
      <c r="D36" s="213" t="s">
        <v>181</v>
      </c>
      <c r="E36" s="215">
        <v>1108650695</v>
      </c>
      <c r="F36" s="175" t="s">
        <v>122</v>
      </c>
      <c r="G36" s="175" t="s">
        <v>141</v>
      </c>
      <c r="H36" s="175" t="s">
        <v>182</v>
      </c>
      <c r="I36" s="189" t="s">
        <v>183</v>
      </c>
      <c r="J36" s="217" t="s">
        <v>184</v>
      </c>
      <c r="K36" s="175" t="s">
        <v>158</v>
      </c>
      <c r="L36" s="36"/>
      <c r="M36" s="36"/>
      <c r="N36" s="37"/>
      <c r="O36" s="36" t="s">
        <v>159</v>
      </c>
      <c r="P36" s="38">
        <v>3.32</v>
      </c>
      <c r="Q36" s="39"/>
      <c r="R36" s="36"/>
      <c r="S36" s="36"/>
      <c r="T36" s="36">
        <v>18</v>
      </c>
      <c r="U36" s="36"/>
      <c r="V36" s="36"/>
      <c r="W36" s="36">
        <v>14</v>
      </c>
      <c r="X36" s="36">
        <v>3</v>
      </c>
      <c r="Y36" s="36"/>
      <c r="Z36" s="36"/>
      <c r="AA36" s="36"/>
      <c r="AB36" s="39"/>
      <c r="AC36" s="41"/>
      <c r="AD36" s="42"/>
      <c r="AE36" s="42"/>
      <c r="AF36" s="43"/>
      <c r="AG36" s="44">
        <v>18</v>
      </c>
      <c r="AH36" s="44"/>
      <c r="AI36" s="44"/>
      <c r="AJ36" s="44"/>
      <c r="AK36" s="44"/>
      <c r="AL36" s="44"/>
      <c r="AM36" s="36"/>
      <c r="AN36" s="46">
        <v>14</v>
      </c>
      <c r="AO36" s="45">
        <v>3</v>
      </c>
      <c r="AP36" s="46"/>
      <c r="AQ36" s="36"/>
      <c r="AR36" s="36"/>
      <c r="AS36" s="36"/>
      <c r="AT36" s="42"/>
      <c r="AU36" s="42"/>
      <c r="AV36" s="42"/>
      <c r="AW36" s="48"/>
      <c r="AX36" s="49"/>
      <c r="AY36" s="48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50"/>
      <c r="BL36" s="51"/>
      <c r="BM36" s="6"/>
      <c r="BN36" s="52"/>
      <c r="BO36" s="53"/>
      <c r="BP36" s="34"/>
      <c r="BQ36" s="34"/>
      <c r="BR36" s="34"/>
      <c r="BS36" s="53"/>
      <c r="BT36" s="53"/>
      <c r="BU36" s="34"/>
      <c r="BV36" s="32"/>
      <c r="BW36" s="52"/>
      <c r="BX36" s="52"/>
      <c r="BY36" s="50"/>
      <c r="BZ36" s="51"/>
      <c r="CA36" s="6"/>
      <c r="CB36" s="52"/>
      <c r="CC36" s="52"/>
      <c r="CD36" s="50"/>
      <c r="CE36" s="51"/>
      <c r="CF36" s="6"/>
      <c r="CG36" s="52"/>
      <c r="CH36" s="52"/>
      <c r="CI36" s="50"/>
      <c r="CJ36" s="51"/>
      <c r="CK36" s="6"/>
      <c r="CL36" s="52"/>
      <c r="CM36" s="52"/>
      <c r="CN36" s="50"/>
      <c r="CO36" s="51"/>
      <c r="CP36" s="6"/>
      <c r="CQ36" s="52"/>
      <c r="CR36" s="52"/>
      <c r="CS36" s="50"/>
      <c r="CT36" s="51"/>
      <c r="CU36" s="6"/>
      <c r="CV36" s="52"/>
      <c r="CW36" s="52"/>
      <c r="CX36" s="50"/>
      <c r="CY36" s="51"/>
      <c r="CZ36" s="6"/>
      <c r="DA36" s="52"/>
      <c r="DB36" s="52"/>
      <c r="DC36" s="50"/>
      <c r="DD36" s="51"/>
      <c r="DE36" s="6"/>
      <c r="DF36" s="52"/>
      <c r="DG36" s="52"/>
      <c r="DH36" s="50"/>
      <c r="DI36" s="51"/>
      <c r="DJ36" s="6"/>
      <c r="DK36" s="52"/>
      <c r="DL36" s="52"/>
      <c r="DM36" s="50"/>
      <c r="DN36" s="51"/>
      <c r="DO36" s="54"/>
      <c r="DP36" s="52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50"/>
      <c r="EB36" s="51"/>
      <c r="EC36" s="6"/>
      <c r="ED36" s="52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50"/>
      <c r="EP36" s="51"/>
      <c r="EQ36" s="6"/>
      <c r="ER36" s="6"/>
      <c r="ES36" s="80"/>
      <c r="ET36" s="199"/>
      <c r="EU36" s="201"/>
      <c r="EV36" s="185"/>
      <c r="EW36" s="185"/>
      <c r="EX36" s="187"/>
      <c r="EY36" s="46"/>
    </row>
    <row r="37" spans="1:155" s="15" customFormat="1" ht="30" customHeight="1" thickBot="1">
      <c r="A37" s="55"/>
      <c r="B37" s="166"/>
      <c r="C37" s="168"/>
      <c r="D37" s="214"/>
      <c r="E37" s="216"/>
      <c r="F37" s="207"/>
      <c r="G37" s="207"/>
      <c r="H37" s="207"/>
      <c r="I37" s="190"/>
      <c r="J37" s="218"/>
      <c r="K37" s="207"/>
      <c r="L37" s="56"/>
      <c r="M37" s="56"/>
      <c r="N37" s="56"/>
      <c r="O37" s="56"/>
      <c r="P37" s="56"/>
      <c r="Q37" s="57"/>
      <c r="R37" s="58"/>
      <c r="S37" s="58"/>
      <c r="T37" s="58"/>
      <c r="U37" s="58"/>
      <c r="V37" s="59"/>
      <c r="W37" s="60"/>
      <c r="X37" s="61"/>
      <c r="Y37" s="56"/>
      <c r="Z37" s="58"/>
      <c r="AA37" s="57"/>
      <c r="AB37" s="57"/>
      <c r="AC37" s="62"/>
      <c r="AD37" s="63"/>
      <c r="AE37" s="63"/>
      <c r="AF37" s="64"/>
      <c r="AG37" s="65"/>
      <c r="AH37" s="65"/>
      <c r="AI37" s="65"/>
      <c r="AJ37" s="65"/>
      <c r="AK37" s="65"/>
      <c r="AL37" s="65"/>
      <c r="AM37" s="57"/>
      <c r="AN37" s="68"/>
      <c r="AO37" s="69"/>
      <c r="AP37" s="70"/>
      <c r="AQ37" s="83"/>
      <c r="AR37" s="83"/>
      <c r="AS37" s="83"/>
      <c r="AT37" s="63"/>
      <c r="AU37" s="63"/>
      <c r="AV37" s="72"/>
      <c r="AW37" s="43"/>
      <c r="AX37" s="43"/>
      <c r="AY37" s="64"/>
      <c r="AZ37" s="57"/>
      <c r="BA37" s="57"/>
      <c r="BB37" s="57"/>
      <c r="BC37" s="57"/>
      <c r="BD37" s="73"/>
      <c r="BE37" s="56"/>
      <c r="BF37" s="56"/>
      <c r="BG37" s="56"/>
      <c r="BH37" s="57"/>
      <c r="BI37" s="57"/>
      <c r="BJ37" s="57"/>
      <c r="BK37" s="74"/>
      <c r="BL37" s="75"/>
      <c r="BM37" s="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4"/>
      <c r="BZ37" s="75"/>
      <c r="CA37" s="6"/>
      <c r="CB37" s="76"/>
      <c r="CC37" s="76"/>
      <c r="CD37" s="74"/>
      <c r="CE37" s="75"/>
      <c r="CF37" s="6"/>
      <c r="CG37" s="76"/>
      <c r="CH37" s="76"/>
      <c r="CI37" s="74"/>
      <c r="CJ37" s="75"/>
      <c r="CK37" s="6"/>
      <c r="CL37" s="76"/>
      <c r="CM37" s="76"/>
      <c r="CN37" s="74"/>
      <c r="CO37" s="75"/>
      <c r="CP37" s="6"/>
      <c r="CQ37" s="76"/>
      <c r="CR37" s="76"/>
      <c r="CS37" s="74"/>
      <c r="CT37" s="75"/>
      <c r="CU37" s="6"/>
      <c r="CV37" s="76"/>
      <c r="CW37" s="76"/>
      <c r="CX37" s="74"/>
      <c r="CY37" s="75"/>
      <c r="CZ37" s="6"/>
      <c r="DA37" s="76"/>
      <c r="DB37" s="76"/>
      <c r="DC37" s="74"/>
      <c r="DD37" s="75"/>
      <c r="DE37" s="6"/>
      <c r="DF37" s="76"/>
      <c r="DG37" s="76"/>
      <c r="DH37" s="74"/>
      <c r="DI37" s="75"/>
      <c r="DJ37" s="6"/>
      <c r="DK37" s="76"/>
      <c r="DL37" s="76"/>
      <c r="DM37" s="74"/>
      <c r="DN37" s="75"/>
      <c r="DO37" s="77"/>
      <c r="DP37" s="76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6"/>
      <c r="ER37" s="6"/>
      <c r="ES37" s="84"/>
      <c r="ET37" s="200"/>
      <c r="EU37" s="202"/>
      <c r="EV37" s="186"/>
      <c r="EW37" s="186"/>
      <c r="EX37" s="188"/>
      <c r="EY37" s="46"/>
    </row>
    <row r="38" spans="1:155" s="15" customFormat="1" ht="30" customHeight="1" thickBot="1">
      <c r="A38" s="35"/>
      <c r="B38" s="165"/>
      <c r="C38" s="167">
        <v>17</v>
      </c>
      <c r="D38" s="213" t="s">
        <v>185</v>
      </c>
      <c r="E38" s="215">
        <v>990627450839</v>
      </c>
      <c r="F38" s="175" t="s">
        <v>186</v>
      </c>
      <c r="G38" s="175" t="s">
        <v>141</v>
      </c>
      <c r="H38" s="175" t="s">
        <v>187</v>
      </c>
      <c r="I38" s="189" t="s">
        <v>188</v>
      </c>
      <c r="J38" s="217" t="s">
        <v>189</v>
      </c>
      <c r="K38" s="175" t="s">
        <v>190</v>
      </c>
      <c r="L38" s="36"/>
      <c r="M38" s="36"/>
      <c r="N38" s="37"/>
      <c r="O38" s="36" t="s">
        <v>159</v>
      </c>
      <c r="P38" s="38">
        <v>3.32</v>
      </c>
      <c r="Q38" s="39"/>
      <c r="R38" s="36"/>
      <c r="S38" s="36"/>
      <c r="T38" s="36">
        <v>4</v>
      </c>
      <c r="U38" s="36">
        <v>8</v>
      </c>
      <c r="V38" s="36"/>
      <c r="W38" s="36"/>
      <c r="X38" s="36"/>
      <c r="Y38" s="36" t="s">
        <v>191</v>
      </c>
      <c r="Z38" s="36"/>
      <c r="AA38" s="36"/>
      <c r="AB38" s="39"/>
      <c r="AC38" s="41"/>
      <c r="AD38" s="42"/>
      <c r="AE38" s="42"/>
      <c r="AF38" s="43">
        <v>4</v>
      </c>
      <c r="AG38" s="44">
        <v>16</v>
      </c>
      <c r="AH38" s="44"/>
      <c r="AI38" s="44"/>
      <c r="AJ38" s="44"/>
      <c r="AK38" s="44"/>
      <c r="AL38" s="44"/>
      <c r="AM38" s="36"/>
      <c r="AN38" s="46"/>
      <c r="AO38" s="45"/>
      <c r="AP38" s="46"/>
      <c r="AQ38" s="36"/>
      <c r="AR38" s="36"/>
      <c r="AS38" s="36"/>
      <c r="AT38" s="42"/>
      <c r="AU38" s="42"/>
      <c r="AV38" s="42"/>
      <c r="AW38" s="48"/>
      <c r="AX38" s="49"/>
      <c r="AY38" s="48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50"/>
      <c r="BL38" s="51"/>
      <c r="BM38" s="6"/>
      <c r="BN38" s="52"/>
      <c r="BO38" s="53"/>
      <c r="BP38" s="34"/>
      <c r="BQ38" s="34"/>
      <c r="BR38" s="34"/>
      <c r="BS38" s="53"/>
      <c r="BT38" s="53"/>
      <c r="BU38" s="34"/>
      <c r="BV38" s="32"/>
      <c r="BW38" s="52"/>
      <c r="BX38" s="52"/>
      <c r="BY38" s="50"/>
      <c r="BZ38" s="51"/>
      <c r="CA38" s="6"/>
      <c r="CB38" s="52"/>
      <c r="CC38" s="52"/>
      <c r="CD38" s="50"/>
      <c r="CE38" s="51"/>
      <c r="CF38" s="6"/>
      <c r="CG38" s="52"/>
      <c r="CH38" s="52"/>
      <c r="CI38" s="50"/>
      <c r="CJ38" s="51"/>
      <c r="CK38" s="6"/>
      <c r="CL38" s="52"/>
      <c r="CM38" s="52"/>
      <c r="CN38" s="50"/>
      <c r="CO38" s="51"/>
      <c r="CP38" s="6"/>
      <c r="CQ38" s="52"/>
      <c r="CR38" s="52"/>
      <c r="CS38" s="50"/>
      <c r="CT38" s="51"/>
      <c r="CU38" s="6"/>
      <c r="CV38" s="52"/>
      <c r="CW38" s="52"/>
      <c r="CX38" s="50"/>
      <c r="CY38" s="51"/>
      <c r="CZ38" s="6"/>
      <c r="DA38" s="52"/>
      <c r="DB38" s="52"/>
      <c r="DC38" s="50"/>
      <c r="DD38" s="51"/>
      <c r="DE38" s="6"/>
      <c r="DF38" s="52"/>
      <c r="DG38" s="52"/>
      <c r="DH38" s="50"/>
      <c r="DI38" s="51"/>
      <c r="DJ38" s="6"/>
      <c r="DK38" s="52"/>
      <c r="DL38" s="52"/>
      <c r="DM38" s="50"/>
      <c r="DN38" s="51"/>
      <c r="DO38" s="54"/>
      <c r="DP38" s="52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50"/>
      <c r="EB38" s="51"/>
      <c r="EC38" s="6"/>
      <c r="ED38" s="52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50"/>
      <c r="EP38" s="51"/>
      <c r="EQ38" s="6"/>
      <c r="ER38" s="6"/>
      <c r="ES38" s="80"/>
      <c r="ET38" s="199"/>
      <c r="EU38" s="201"/>
      <c r="EV38" s="185"/>
      <c r="EW38" s="185"/>
      <c r="EX38" s="187"/>
      <c r="EY38" s="46"/>
    </row>
    <row r="39" spans="1:155" s="15" customFormat="1" ht="30" customHeight="1" thickBot="1">
      <c r="A39" s="55"/>
      <c r="B39" s="166"/>
      <c r="C39" s="168"/>
      <c r="D39" s="214"/>
      <c r="E39" s="216"/>
      <c r="F39" s="207"/>
      <c r="G39" s="207"/>
      <c r="H39" s="207"/>
      <c r="I39" s="190"/>
      <c r="J39" s="218"/>
      <c r="K39" s="207"/>
      <c r="L39" s="56"/>
      <c r="M39" s="56"/>
      <c r="N39" s="56"/>
      <c r="O39" s="56"/>
      <c r="P39" s="56"/>
      <c r="Q39" s="57"/>
      <c r="R39" s="58"/>
      <c r="S39" s="58"/>
      <c r="T39" s="58"/>
      <c r="U39" s="58"/>
      <c r="V39" s="59"/>
      <c r="W39" s="60"/>
      <c r="X39" s="57"/>
      <c r="Y39" s="82"/>
      <c r="Z39" s="57"/>
      <c r="AA39" s="57"/>
      <c r="AB39" s="57"/>
      <c r="AC39" s="62"/>
      <c r="AD39" s="63"/>
      <c r="AE39" s="63"/>
      <c r="AF39" s="64"/>
      <c r="AG39" s="65"/>
      <c r="AH39" s="65"/>
      <c r="AI39" s="65"/>
      <c r="AJ39" s="65"/>
      <c r="AK39" s="65"/>
      <c r="AL39" s="65"/>
      <c r="AM39" s="57"/>
      <c r="AN39" s="68"/>
      <c r="AO39" s="69"/>
      <c r="AP39" s="70"/>
      <c r="AQ39" s="83"/>
      <c r="AR39" s="83"/>
      <c r="AS39" s="83"/>
      <c r="AT39" s="63"/>
      <c r="AU39" s="63"/>
      <c r="AV39" s="72"/>
      <c r="AW39" s="43"/>
      <c r="AX39" s="43"/>
      <c r="AY39" s="64"/>
      <c r="AZ39" s="57"/>
      <c r="BA39" s="57"/>
      <c r="BB39" s="57"/>
      <c r="BC39" s="57"/>
      <c r="BD39" s="73"/>
      <c r="BE39" s="56"/>
      <c r="BF39" s="56"/>
      <c r="BG39" s="56"/>
      <c r="BH39" s="57"/>
      <c r="BI39" s="57"/>
      <c r="BJ39" s="57"/>
      <c r="BK39" s="74"/>
      <c r="BL39" s="75"/>
      <c r="BM39" s="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4"/>
      <c r="BZ39" s="75"/>
      <c r="CA39" s="6"/>
      <c r="CB39" s="76"/>
      <c r="CC39" s="76"/>
      <c r="CD39" s="74"/>
      <c r="CE39" s="75"/>
      <c r="CF39" s="6"/>
      <c r="CG39" s="76"/>
      <c r="CH39" s="76"/>
      <c r="CI39" s="74"/>
      <c r="CJ39" s="75"/>
      <c r="CK39" s="6"/>
      <c r="CL39" s="76"/>
      <c r="CM39" s="76"/>
      <c r="CN39" s="74"/>
      <c r="CO39" s="75"/>
      <c r="CP39" s="6"/>
      <c r="CQ39" s="76"/>
      <c r="CR39" s="76"/>
      <c r="CS39" s="74"/>
      <c r="CT39" s="75"/>
      <c r="CU39" s="6"/>
      <c r="CV39" s="76"/>
      <c r="CW39" s="76"/>
      <c r="CX39" s="74"/>
      <c r="CY39" s="75"/>
      <c r="CZ39" s="6"/>
      <c r="DA39" s="76"/>
      <c r="DB39" s="76"/>
      <c r="DC39" s="74"/>
      <c r="DD39" s="75"/>
      <c r="DE39" s="6"/>
      <c r="DF39" s="76"/>
      <c r="DG39" s="76"/>
      <c r="DH39" s="74"/>
      <c r="DI39" s="75"/>
      <c r="DJ39" s="6"/>
      <c r="DK39" s="76"/>
      <c r="DL39" s="76"/>
      <c r="DM39" s="74"/>
      <c r="DN39" s="75"/>
      <c r="DO39" s="77"/>
      <c r="DP39" s="76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6"/>
      <c r="ER39" s="6"/>
      <c r="ES39" s="84"/>
      <c r="ET39" s="200"/>
      <c r="EU39" s="202"/>
      <c r="EV39" s="186"/>
      <c r="EW39" s="186"/>
      <c r="EX39" s="188"/>
      <c r="EY39" s="46"/>
    </row>
    <row r="40" spans="1:155" s="15" customFormat="1" ht="30" customHeight="1" thickBot="1">
      <c r="A40" s="35"/>
      <c r="B40" s="165"/>
      <c r="C40" s="167">
        <v>18</v>
      </c>
      <c r="D40" s="213" t="s">
        <v>192</v>
      </c>
      <c r="E40" s="215">
        <v>610402400782</v>
      </c>
      <c r="F40" s="175" t="s">
        <v>193</v>
      </c>
      <c r="G40" s="175" t="s">
        <v>80</v>
      </c>
      <c r="H40" s="175" t="s">
        <v>194</v>
      </c>
      <c r="I40" s="189" t="s">
        <v>195</v>
      </c>
      <c r="J40" s="217" t="s">
        <v>196</v>
      </c>
      <c r="K40" s="175" t="s">
        <v>126</v>
      </c>
      <c r="L40" s="36"/>
      <c r="M40" s="36"/>
      <c r="N40" s="37"/>
      <c r="O40" s="36" t="s">
        <v>87</v>
      </c>
      <c r="P40" s="38">
        <v>5.2</v>
      </c>
      <c r="Q40" s="39"/>
      <c r="R40" s="36"/>
      <c r="S40" s="36">
        <v>1</v>
      </c>
      <c r="T40" s="36"/>
      <c r="U40" s="36">
        <v>5</v>
      </c>
      <c r="V40" s="36"/>
      <c r="W40" s="36"/>
      <c r="X40" s="36"/>
      <c r="Y40" s="36" t="s">
        <v>197</v>
      </c>
      <c r="Z40" s="36"/>
      <c r="AA40" s="36">
        <v>1</v>
      </c>
      <c r="AB40" s="39"/>
      <c r="AC40" s="41"/>
      <c r="AD40" s="42"/>
      <c r="AE40" s="42"/>
      <c r="AF40" s="43"/>
      <c r="AG40" s="44">
        <v>6</v>
      </c>
      <c r="AH40" s="44"/>
      <c r="AI40" s="44"/>
      <c r="AJ40" s="44"/>
      <c r="AK40" s="44"/>
      <c r="AL40" s="44"/>
      <c r="AM40" s="36"/>
      <c r="AN40" s="46"/>
      <c r="AO40" s="45"/>
      <c r="AP40" s="46"/>
      <c r="AQ40" s="36"/>
      <c r="AR40" s="36"/>
      <c r="AS40" s="36"/>
      <c r="AT40" s="42"/>
      <c r="AU40" s="42"/>
      <c r="AV40" s="42"/>
      <c r="AW40" s="48"/>
      <c r="AX40" s="49"/>
      <c r="AY40" s="48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50"/>
      <c r="BL40" s="51"/>
      <c r="BM40" s="6"/>
      <c r="BN40" s="52"/>
      <c r="BO40" s="53"/>
      <c r="BP40" s="34"/>
      <c r="BQ40" s="34"/>
      <c r="BR40" s="34"/>
      <c r="BS40" s="53"/>
      <c r="BT40" s="53"/>
      <c r="BU40" s="34"/>
      <c r="BV40" s="32"/>
      <c r="BW40" s="52"/>
      <c r="BX40" s="52"/>
      <c r="BY40" s="50"/>
      <c r="BZ40" s="51"/>
      <c r="CA40" s="6"/>
      <c r="CB40" s="52"/>
      <c r="CC40" s="52"/>
      <c r="CD40" s="50"/>
      <c r="CE40" s="51"/>
      <c r="CF40" s="6"/>
      <c r="CG40" s="52"/>
      <c r="CH40" s="52"/>
      <c r="CI40" s="50"/>
      <c r="CJ40" s="51"/>
      <c r="CK40" s="6"/>
      <c r="CL40" s="52"/>
      <c r="CM40" s="52"/>
      <c r="CN40" s="50"/>
      <c r="CO40" s="51"/>
      <c r="CP40" s="6"/>
      <c r="CQ40" s="52"/>
      <c r="CR40" s="52"/>
      <c r="CS40" s="50"/>
      <c r="CT40" s="51"/>
      <c r="CU40" s="6"/>
      <c r="CV40" s="52"/>
      <c r="CW40" s="52"/>
      <c r="CX40" s="50"/>
      <c r="CY40" s="51"/>
      <c r="CZ40" s="6"/>
      <c r="DA40" s="52"/>
      <c r="DB40" s="52"/>
      <c r="DC40" s="50"/>
      <c r="DD40" s="51"/>
      <c r="DE40" s="6"/>
      <c r="DF40" s="52"/>
      <c r="DG40" s="52"/>
      <c r="DH40" s="50"/>
      <c r="DI40" s="51"/>
      <c r="DJ40" s="6"/>
      <c r="DK40" s="52"/>
      <c r="DL40" s="52"/>
      <c r="DM40" s="50"/>
      <c r="DN40" s="51"/>
      <c r="DO40" s="54"/>
      <c r="DP40" s="52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50"/>
      <c r="EB40" s="51"/>
      <c r="EC40" s="6"/>
      <c r="ED40" s="52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50"/>
      <c r="EP40" s="51"/>
      <c r="EQ40" s="6"/>
      <c r="ER40" s="6"/>
      <c r="ES40" s="80"/>
      <c r="ET40" s="199"/>
      <c r="EU40" s="201"/>
      <c r="EV40" s="185"/>
      <c r="EW40" s="185"/>
      <c r="EX40" s="187"/>
      <c r="EY40" s="46"/>
    </row>
    <row r="41" spans="1:155" s="15" customFormat="1" ht="30" customHeight="1" thickBot="1">
      <c r="A41" s="55"/>
      <c r="B41" s="166"/>
      <c r="C41" s="168"/>
      <c r="D41" s="214"/>
      <c r="E41" s="216"/>
      <c r="F41" s="207"/>
      <c r="G41" s="207"/>
      <c r="H41" s="207"/>
      <c r="I41" s="190"/>
      <c r="J41" s="218"/>
      <c r="K41" s="207"/>
      <c r="L41" s="56"/>
      <c r="M41" s="56"/>
      <c r="N41" s="56"/>
      <c r="O41" s="56"/>
      <c r="P41" s="56"/>
      <c r="Q41" s="57"/>
      <c r="R41" s="58"/>
      <c r="S41" s="58"/>
      <c r="T41" s="58"/>
      <c r="U41" s="58"/>
      <c r="V41" s="59"/>
      <c r="W41" s="60"/>
      <c r="X41" s="61"/>
      <c r="Y41" s="82"/>
      <c r="Z41" s="57"/>
      <c r="AA41" s="58"/>
      <c r="AB41" s="57"/>
      <c r="AC41" s="62"/>
      <c r="AD41" s="63"/>
      <c r="AE41" s="63"/>
      <c r="AF41" s="64"/>
      <c r="AG41" s="65"/>
      <c r="AH41" s="65"/>
      <c r="AI41" s="65"/>
      <c r="AJ41" s="65"/>
      <c r="AK41" s="65"/>
      <c r="AL41" s="65"/>
      <c r="AM41" s="57"/>
      <c r="AN41" s="68"/>
      <c r="AO41" s="69"/>
      <c r="AP41" s="70"/>
      <c r="AQ41" s="83"/>
      <c r="AR41" s="83"/>
      <c r="AS41" s="83"/>
      <c r="AT41" s="63"/>
      <c r="AU41" s="63"/>
      <c r="AV41" s="72"/>
      <c r="AW41" s="43"/>
      <c r="AX41" s="43"/>
      <c r="AY41" s="64"/>
      <c r="AZ41" s="57"/>
      <c r="BA41" s="57"/>
      <c r="BB41" s="57"/>
      <c r="BC41" s="57"/>
      <c r="BD41" s="73"/>
      <c r="BE41" s="56"/>
      <c r="BF41" s="56"/>
      <c r="BG41" s="56"/>
      <c r="BH41" s="57"/>
      <c r="BI41" s="57"/>
      <c r="BJ41" s="57"/>
      <c r="BK41" s="74"/>
      <c r="BL41" s="75"/>
      <c r="BM41" s="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4"/>
      <c r="BZ41" s="75"/>
      <c r="CA41" s="6"/>
      <c r="CB41" s="76"/>
      <c r="CC41" s="76"/>
      <c r="CD41" s="74"/>
      <c r="CE41" s="75"/>
      <c r="CF41" s="6"/>
      <c r="CG41" s="76"/>
      <c r="CH41" s="76"/>
      <c r="CI41" s="74"/>
      <c r="CJ41" s="75"/>
      <c r="CK41" s="6"/>
      <c r="CL41" s="76"/>
      <c r="CM41" s="76"/>
      <c r="CN41" s="74"/>
      <c r="CO41" s="75"/>
      <c r="CP41" s="6"/>
      <c r="CQ41" s="76"/>
      <c r="CR41" s="76"/>
      <c r="CS41" s="74"/>
      <c r="CT41" s="75"/>
      <c r="CU41" s="6"/>
      <c r="CV41" s="76"/>
      <c r="CW41" s="76"/>
      <c r="CX41" s="74"/>
      <c r="CY41" s="75"/>
      <c r="CZ41" s="6"/>
      <c r="DA41" s="76"/>
      <c r="DB41" s="76"/>
      <c r="DC41" s="74"/>
      <c r="DD41" s="75"/>
      <c r="DE41" s="6"/>
      <c r="DF41" s="76"/>
      <c r="DG41" s="76"/>
      <c r="DH41" s="74"/>
      <c r="DI41" s="75"/>
      <c r="DJ41" s="6"/>
      <c r="DK41" s="76"/>
      <c r="DL41" s="76"/>
      <c r="DM41" s="74"/>
      <c r="DN41" s="75"/>
      <c r="DO41" s="77"/>
      <c r="DP41" s="76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6"/>
      <c r="ER41" s="6"/>
      <c r="ES41" s="84"/>
      <c r="ET41" s="200"/>
      <c r="EU41" s="202"/>
      <c r="EV41" s="186"/>
      <c r="EW41" s="186"/>
      <c r="EX41" s="188"/>
      <c r="EY41" s="46"/>
    </row>
    <row r="42" spans="1:155" s="15" customFormat="1" ht="30" customHeight="1" thickBot="1">
      <c r="A42" s="35"/>
      <c r="B42" s="165"/>
      <c r="C42" s="167">
        <v>19</v>
      </c>
      <c r="D42" s="213" t="s">
        <v>198</v>
      </c>
      <c r="E42" s="215">
        <v>10505550869</v>
      </c>
      <c r="F42" s="173" t="s">
        <v>140</v>
      </c>
      <c r="G42" s="175" t="s">
        <v>141</v>
      </c>
      <c r="H42" s="175" t="s">
        <v>199</v>
      </c>
      <c r="I42" s="189" t="s">
        <v>200</v>
      </c>
      <c r="J42" s="217" t="s">
        <v>201</v>
      </c>
      <c r="K42" s="175" t="s">
        <v>158</v>
      </c>
      <c r="L42" s="36"/>
      <c r="M42" s="36"/>
      <c r="N42" s="37"/>
      <c r="O42" s="36" t="s">
        <v>159</v>
      </c>
      <c r="P42" s="38">
        <v>3.32</v>
      </c>
      <c r="Q42" s="39"/>
      <c r="R42" s="36"/>
      <c r="S42" s="36"/>
      <c r="T42" s="36">
        <v>12</v>
      </c>
      <c r="U42" s="36"/>
      <c r="V42" s="36"/>
      <c r="W42" s="36"/>
      <c r="X42" s="36"/>
      <c r="Y42" s="36"/>
      <c r="Z42" s="36"/>
      <c r="AA42" s="36"/>
      <c r="AB42" s="39"/>
      <c r="AC42" s="41"/>
      <c r="AD42" s="42"/>
      <c r="AE42" s="42"/>
      <c r="AF42" s="43"/>
      <c r="AG42" s="44">
        <v>12</v>
      </c>
      <c r="AH42" s="44"/>
      <c r="AI42" s="44"/>
      <c r="AJ42" s="44"/>
      <c r="AK42" s="44"/>
      <c r="AL42" s="44"/>
      <c r="AM42" s="36"/>
      <c r="AN42" s="46"/>
      <c r="AO42" s="45"/>
      <c r="AP42" s="46"/>
      <c r="AQ42" s="36"/>
      <c r="AR42" s="36"/>
      <c r="AS42" s="36"/>
      <c r="AT42" s="42"/>
      <c r="AU42" s="42"/>
      <c r="AV42" s="42"/>
      <c r="AW42" s="48"/>
      <c r="AX42" s="49"/>
      <c r="AY42" s="48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50"/>
      <c r="BL42" s="51"/>
      <c r="BM42" s="6"/>
      <c r="BN42" s="52"/>
      <c r="BO42" s="53"/>
      <c r="BP42" s="34"/>
      <c r="BQ42" s="34"/>
      <c r="BR42" s="34"/>
      <c r="BS42" s="53"/>
      <c r="BT42" s="53"/>
      <c r="BU42" s="34"/>
      <c r="BV42" s="32"/>
      <c r="BW42" s="52"/>
      <c r="BX42" s="52"/>
      <c r="BY42" s="50"/>
      <c r="BZ42" s="51"/>
      <c r="CA42" s="6"/>
      <c r="CB42" s="52"/>
      <c r="CC42" s="52"/>
      <c r="CD42" s="50"/>
      <c r="CE42" s="51"/>
      <c r="CF42" s="6"/>
      <c r="CG42" s="52"/>
      <c r="CH42" s="52"/>
      <c r="CI42" s="50"/>
      <c r="CJ42" s="51"/>
      <c r="CK42" s="6"/>
      <c r="CL42" s="52"/>
      <c r="CM42" s="52"/>
      <c r="CN42" s="50"/>
      <c r="CO42" s="51"/>
      <c r="CP42" s="6"/>
      <c r="CQ42" s="52"/>
      <c r="CR42" s="52"/>
      <c r="CS42" s="50"/>
      <c r="CT42" s="51"/>
      <c r="CU42" s="6"/>
      <c r="CV42" s="52"/>
      <c r="CW42" s="52"/>
      <c r="CX42" s="50"/>
      <c r="CY42" s="51"/>
      <c r="CZ42" s="6"/>
      <c r="DA42" s="52"/>
      <c r="DB42" s="52"/>
      <c r="DC42" s="50"/>
      <c r="DD42" s="51"/>
      <c r="DE42" s="6"/>
      <c r="DF42" s="52"/>
      <c r="DG42" s="52"/>
      <c r="DH42" s="50"/>
      <c r="DI42" s="51"/>
      <c r="DJ42" s="6"/>
      <c r="DK42" s="52"/>
      <c r="DL42" s="52"/>
      <c r="DM42" s="50"/>
      <c r="DN42" s="51"/>
      <c r="DO42" s="54"/>
      <c r="DP42" s="52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50"/>
      <c r="EB42" s="51"/>
      <c r="EC42" s="6"/>
      <c r="ED42" s="52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50"/>
      <c r="EP42" s="51"/>
      <c r="EQ42" s="6"/>
      <c r="ER42" s="6"/>
      <c r="ES42" s="80"/>
      <c r="ET42" s="199"/>
      <c r="EU42" s="201"/>
      <c r="EV42" s="185"/>
      <c r="EW42" s="185"/>
      <c r="EX42" s="187"/>
      <c r="EY42" s="46"/>
    </row>
    <row r="43" spans="1:155" s="15" customFormat="1" ht="30" customHeight="1" thickBot="1">
      <c r="A43" s="55"/>
      <c r="B43" s="166"/>
      <c r="C43" s="168"/>
      <c r="D43" s="214"/>
      <c r="E43" s="216"/>
      <c r="F43" s="206"/>
      <c r="G43" s="207"/>
      <c r="H43" s="207"/>
      <c r="I43" s="190"/>
      <c r="J43" s="218"/>
      <c r="K43" s="207"/>
      <c r="L43" s="56"/>
      <c r="M43" s="56"/>
      <c r="N43" s="56"/>
      <c r="O43" s="56"/>
      <c r="P43" s="56"/>
      <c r="Q43" s="57"/>
      <c r="R43" s="58"/>
      <c r="S43" s="58"/>
      <c r="T43" s="58"/>
      <c r="U43" s="58"/>
      <c r="V43" s="59"/>
      <c r="W43" s="60"/>
      <c r="X43" s="57"/>
      <c r="Y43" s="56"/>
      <c r="Z43" s="58"/>
      <c r="AA43" s="57"/>
      <c r="AB43" s="57"/>
      <c r="AC43" s="62"/>
      <c r="AD43" s="63"/>
      <c r="AE43" s="63"/>
      <c r="AF43" s="64"/>
      <c r="AG43" s="65"/>
      <c r="AH43" s="65"/>
      <c r="AI43" s="65"/>
      <c r="AJ43" s="65"/>
      <c r="AK43" s="65"/>
      <c r="AL43" s="65"/>
      <c r="AM43" s="57"/>
      <c r="AN43" s="68"/>
      <c r="AO43" s="69"/>
      <c r="AP43" s="70"/>
      <c r="AQ43" s="83"/>
      <c r="AR43" s="83"/>
      <c r="AS43" s="83"/>
      <c r="AT43" s="63"/>
      <c r="AU43" s="63"/>
      <c r="AV43" s="72"/>
      <c r="AW43" s="43"/>
      <c r="AX43" s="43"/>
      <c r="AY43" s="64"/>
      <c r="AZ43" s="57"/>
      <c r="BA43" s="57"/>
      <c r="BB43" s="57"/>
      <c r="BC43" s="57"/>
      <c r="BD43" s="73"/>
      <c r="BE43" s="56"/>
      <c r="BF43" s="56"/>
      <c r="BG43" s="56"/>
      <c r="BH43" s="57"/>
      <c r="BI43" s="57"/>
      <c r="BJ43" s="57"/>
      <c r="BK43" s="74"/>
      <c r="BL43" s="75"/>
      <c r="BM43" s="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4"/>
      <c r="BZ43" s="75"/>
      <c r="CA43" s="6"/>
      <c r="CB43" s="76"/>
      <c r="CC43" s="76"/>
      <c r="CD43" s="74"/>
      <c r="CE43" s="75"/>
      <c r="CF43" s="6"/>
      <c r="CG43" s="76"/>
      <c r="CH43" s="76"/>
      <c r="CI43" s="74"/>
      <c r="CJ43" s="75"/>
      <c r="CK43" s="6"/>
      <c r="CL43" s="76"/>
      <c r="CM43" s="76"/>
      <c r="CN43" s="74"/>
      <c r="CO43" s="75"/>
      <c r="CP43" s="6"/>
      <c r="CQ43" s="76"/>
      <c r="CR43" s="76"/>
      <c r="CS43" s="74"/>
      <c r="CT43" s="75"/>
      <c r="CU43" s="6"/>
      <c r="CV43" s="76"/>
      <c r="CW43" s="76"/>
      <c r="CX43" s="74"/>
      <c r="CY43" s="75"/>
      <c r="CZ43" s="6"/>
      <c r="DA43" s="76"/>
      <c r="DB43" s="76"/>
      <c r="DC43" s="74"/>
      <c r="DD43" s="75"/>
      <c r="DE43" s="6"/>
      <c r="DF43" s="76"/>
      <c r="DG43" s="76"/>
      <c r="DH43" s="74"/>
      <c r="DI43" s="75"/>
      <c r="DJ43" s="6"/>
      <c r="DK43" s="76"/>
      <c r="DL43" s="76"/>
      <c r="DM43" s="74"/>
      <c r="DN43" s="75"/>
      <c r="DO43" s="77"/>
      <c r="DP43" s="76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6"/>
      <c r="ER43" s="6"/>
      <c r="ES43" s="84"/>
      <c r="ET43" s="200"/>
      <c r="EU43" s="202"/>
      <c r="EV43" s="186"/>
      <c r="EW43" s="186"/>
      <c r="EX43" s="188"/>
      <c r="EY43" s="46"/>
    </row>
    <row r="44" spans="1:155" s="15" customFormat="1" ht="30" customHeight="1" thickBot="1">
      <c r="A44" s="35"/>
      <c r="B44" s="165"/>
      <c r="C44" s="167">
        <v>20</v>
      </c>
      <c r="D44" s="169" t="s">
        <v>202</v>
      </c>
      <c r="E44" s="171">
        <v>124550482</v>
      </c>
      <c r="F44" s="173" t="s">
        <v>203</v>
      </c>
      <c r="G44" s="175" t="s">
        <v>141</v>
      </c>
      <c r="H44" s="175" t="s">
        <v>199</v>
      </c>
      <c r="I44" s="189" t="s">
        <v>204</v>
      </c>
      <c r="J44" s="217" t="s">
        <v>201</v>
      </c>
      <c r="K44" s="195" t="s">
        <v>205</v>
      </c>
      <c r="L44" s="36"/>
      <c r="M44" s="36"/>
      <c r="N44" s="37"/>
      <c r="O44" s="36" t="s">
        <v>159</v>
      </c>
      <c r="P44" s="38">
        <v>3.32</v>
      </c>
      <c r="Q44" s="39"/>
      <c r="R44" s="36">
        <v>2</v>
      </c>
      <c r="S44" s="36"/>
      <c r="T44" s="36">
        <v>4</v>
      </c>
      <c r="U44" s="36">
        <v>6</v>
      </c>
      <c r="V44" s="36"/>
      <c r="W44" s="36"/>
      <c r="X44" s="36"/>
      <c r="Y44" s="36"/>
      <c r="Z44" s="36"/>
      <c r="AA44" s="36"/>
      <c r="AB44" s="39"/>
      <c r="AC44" s="41"/>
      <c r="AD44" s="42"/>
      <c r="AE44" s="42"/>
      <c r="AF44" s="43"/>
      <c r="AG44" s="44">
        <v>12</v>
      </c>
      <c r="AH44" s="44"/>
      <c r="AI44" s="44"/>
      <c r="AJ44" s="44"/>
      <c r="AK44" s="44"/>
      <c r="AL44" s="44"/>
      <c r="AM44" s="36"/>
      <c r="AN44" s="46"/>
      <c r="AO44" s="45"/>
      <c r="AP44" s="46"/>
      <c r="AQ44" s="36"/>
      <c r="AR44" s="36"/>
      <c r="AS44" s="36"/>
      <c r="AT44" s="42"/>
      <c r="AU44" s="42"/>
      <c r="AV44" s="42"/>
      <c r="AW44" s="48"/>
      <c r="AX44" s="49"/>
      <c r="AY44" s="48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50"/>
      <c r="BL44" s="51"/>
      <c r="BM44" s="6"/>
      <c r="BN44" s="52"/>
      <c r="BO44" s="53"/>
      <c r="BP44" s="34"/>
      <c r="BQ44" s="34"/>
      <c r="BR44" s="34"/>
      <c r="BS44" s="53"/>
      <c r="BT44" s="53"/>
      <c r="BU44" s="34"/>
      <c r="BV44" s="32"/>
      <c r="BW44" s="52"/>
      <c r="BX44" s="52"/>
      <c r="BY44" s="50"/>
      <c r="BZ44" s="51"/>
      <c r="CA44" s="6"/>
      <c r="CB44" s="52"/>
      <c r="CC44" s="52"/>
      <c r="CD44" s="50"/>
      <c r="CE44" s="51"/>
      <c r="CF44" s="6"/>
      <c r="CG44" s="52"/>
      <c r="CH44" s="52"/>
      <c r="CI44" s="50"/>
      <c r="CJ44" s="51"/>
      <c r="CK44" s="6"/>
      <c r="CL44" s="52"/>
      <c r="CM44" s="52"/>
      <c r="CN44" s="50"/>
      <c r="CO44" s="51"/>
      <c r="CP44" s="6"/>
      <c r="CQ44" s="52"/>
      <c r="CR44" s="52"/>
      <c r="CS44" s="50"/>
      <c r="CT44" s="51"/>
      <c r="CU44" s="6"/>
      <c r="CV44" s="52"/>
      <c r="CW44" s="52"/>
      <c r="CX44" s="50"/>
      <c r="CY44" s="51"/>
      <c r="CZ44" s="6"/>
      <c r="DA44" s="52"/>
      <c r="DB44" s="52"/>
      <c r="DC44" s="50"/>
      <c r="DD44" s="51"/>
      <c r="DE44" s="6"/>
      <c r="DF44" s="52"/>
      <c r="DG44" s="52"/>
      <c r="DH44" s="50"/>
      <c r="DI44" s="51"/>
      <c r="DJ44" s="6"/>
      <c r="DK44" s="52"/>
      <c r="DL44" s="52"/>
      <c r="DM44" s="50"/>
      <c r="DN44" s="51"/>
      <c r="DO44" s="54"/>
      <c r="DP44" s="52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50"/>
      <c r="EB44" s="51"/>
      <c r="EC44" s="6"/>
      <c r="ED44" s="52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50"/>
      <c r="EP44" s="51"/>
      <c r="EQ44" s="6"/>
      <c r="ER44" s="6"/>
      <c r="ES44" s="80"/>
      <c r="ET44" s="208"/>
      <c r="EU44" s="226"/>
      <c r="EV44" s="224"/>
      <c r="EW44" s="224"/>
      <c r="EX44" s="225"/>
      <c r="EY44" s="46"/>
    </row>
    <row r="45" spans="1:155" s="15" customFormat="1" ht="30" customHeight="1" thickBot="1">
      <c r="A45" s="55"/>
      <c r="B45" s="166"/>
      <c r="C45" s="168"/>
      <c r="D45" s="205"/>
      <c r="E45" s="172"/>
      <c r="F45" s="206"/>
      <c r="G45" s="207"/>
      <c r="H45" s="207"/>
      <c r="I45" s="190"/>
      <c r="J45" s="218"/>
      <c r="K45" s="199"/>
      <c r="L45" s="56"/>
      <c r="M45" s="56"/>
      <c r="N45" s="56"/>
      <c r="O45" s="56"/>
      <c r="P45" s="56"/>
      <c r="Q45" s="57"/>
      <c r="R45" s="58"/>
      <c r="S45" s="58"/>
      <c r="T45" s="58"/>
      <c r="U45" s="58"/>
      <c r="V45" s="59"/>
      <c r="W45" s="60"/>
      <c r="X45" s="61"/>
      <c r="Y45" s="82"/>
      <c r="Z45" s="57"/>
      <c r="AA45" s="57"/>
      <c r="AB45" s="57"/>
      <c r="AC45" s="62"/>
      <c r="AD45" s="63"/>
      <c r="AE45" s="63"/>
      <c r="AF45" s="64"/>
      <c r="AG45" s="65"/>
      <c r="AH45" s="65"/>
      <c r="AI45" s="65"/>
      <c r="AJ45" s="65"/>
      <c r="AK45" s="65"/>
      <c r="AL45" s="65"/>
      <c r="AM45" s="57"/>
      <c r="AN45" s="68"/>
      <c r="AO45" s="69"/>
      <c r="AP45" s="70"/>
      <c r="AQ45" s="83"/>
      <c r="AR45" s="83"/>
      <c r="AS45" s="83"/>
      <c r="AT45" s="63"/>
      <c r="AU45" s="63"/>
      <c r="AV45" s="72"/>
      <c r="AW45" s="43"/>
      <c r="AX45" s="43"/>
      <c r="AY45" s="64"/>
      <c r="AZ45" s="57"/>
      <c r="BA45" s="57"/>
      <c r="BB45" s="57"/>
      <c r="BC45" s="57"/>
      <c r="BD45" s="73"/>
      <c r="BE45" s="56"/>
      <c r="BF45" s="56"/>
      <c r="BG45" s="56"/>
      <c r="BH45" s="57"/>
      <c r="BI45" s="57"/>
      <c r="BJ45" s="57"/>
      <c r="BK45" s="74"/>
      <c r="BL45" s="75"/>
      <c r="BM45" s="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4"/>
      <c r="BZ45" s="75"/>
      <c r="CA45" s="6"/>
      <c r="CB45" s="76"/>
      <c r="CC45" s="76"/>
      <c r="CD45" s="74"/>
      <c r="CE45" s="75"/>
      <c r="CF45" s="6"/>
      <c r="CG45" s="76"/>
      <c r="CH45" s="76"/>
      <c r="CI45" s="74"/>
      <c r="CJ45" s="75"/>
      <c r="CK45" s="6"/>
      <c r="CL45" s="76"/>
      <c r="CM45" s="76"/>
      <c r="CN45" s="74"/>
      <c r="CO45" s="75"/>
      <c r="CP45" s="6"/>
      <c r="CQ45" s="76"/>
      <c r="CR45" s="76"/>
      <c r="CS45" s="74"/>
      <c r="CT45" s="75"/>
      <c r="CU45" s="6"/>
      <c r="CV45" s="76"/>
      <c r="CW45" s="76"/>
      <c r="CX45" s="74"/>
      <c r="CY45" s="75"/>
      <c r="CZ45" s="6"/>
      <c r="DA45" s="76"/>
      <c r="DB45" s="76"/>
      <c r="DC45" s="74"/>
      <c r="DD45" s="75"/>
      <c r="DE45" s="6"/>
      <c r="DF45" s="76"/>
      <c r="DG45" s="76"/>
      <c r="DH45" s="74"/>
      <c r="DI45" s="75"/>
      <c r="DJ45" s="6"/>
      <c r="DK45" s="76"/>
      <c r="DL45" s="76"/>
      <c r="DM45" s="74"/>
      <c r="DN45" s="75"/>
      <c r="DO45" s="77"/>
      <c r="DP45" s="76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6"/>
      <c r="ER45" s="6"/>
      <c r="ES45" s="84"/>
      <c r="ET45" s="200"/>
      <c r="EU45" s="202"/>
      <c r="EV45" s="186"/>
      <c r="EW45" s="186"/>
      <c r="EX45" s="188"/>
      <c r="EY45" s="46"/>
    </row>
    <row r="46" spans="1:155" s="15" customFormat="1" ht="30" customHeight="1" thickBot="1">
      <c r="A46" s="35"/>
      <c r="B46" s="165"/>
      <c r="C46" s="167">
        <v>21</v>
      </c>
      <c r="D46" s="213" t="s">
        <v>206</v>
      </c>
      <c r="E46" s="215">
        <v>921202401314</v>
      </c>
      <c r="F46" s="175" t="s">
        <v>176</v>
      </c>
      <c r="G46" s="175" t="s">
        <v>80</v>
      </c>
      <c r="H46" s="177" t="s">
        <v>207</v>
      </c>
      <c r="I46" s="189" t="s">
        <v>208</v>
      </c>
      <c r="J46" s="217" t="s">
        <v>201</v>
      </c>
      <c r="K46" s="195" t="s">
        <v>170</v>
      </c>
      <c r="L46" s="36"/>
      <c r="M46" s="36"/>
      <c r="N46" s="37"/>
      <c r="O46" s="36" t="s">
        <v>209</v>
      </c>
      <c r="P46" s="38">
        <v>4.0999999999999996</v>
      </c>
      <c r="Q46" s="39"/>
      <c r="R46" s="36"/>
      <c r="S46" s="36"/>
      <c r="T46" s="36">
        <v>8</v>
      </c>
      <c r="U46" s="36">
        <v>3</v>
      </c>
      <c r="V46" s="36"/>
      <c r="W46" s="36">
        <v>11</v>
      </c>
      <c r="X46" s="36"/>
      <c r="Y46" s="36"/>
      <c r="Z46" s="36"/>
      <c r="AA46" s="36"/>
      <c r="AB46" s="39"/>
      <c r="AC46" s="41"/>
      <c r="AD46" s="42"/>
      <c r="AE46" s="42"/>
      <c r="AF46" s="43"/>
      <c r="AG46" s="44">
        <v>11</v>
      </c>
      <c r="AH46" s="44"/>
      <c r="AI46" s="44"/>
      <c r="AJ46" s="44"/>
      <c r="AK46" s="44"/>
      <c r="AL46" s="44"/>
      <c r="AM46" s="36"/>
      <c r="AN46" s="46">
        <v>11</v>
      </c>
      <c r="AO46" s="45"/>
      <c r="AP46" s="46"/>
      <c r="AQ46" s="36"/>
      <c r="AR46" s="36"/>
      <c r="AS46" s="36"/>
      <c r="AT46" s="42"/>
      <c r="AU46" s="42"/>
      <c r="AV46" s="42"/>
      <c r="AW46" s="48"/>
      <c r="AX46" s="49"/>
      <c r="AY46" s="48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50"/>
      <c r="BL46" s="51"/>
      <c r="BM46" s="6"/>
      <c r="BN46" s="52"/>
      <c r="BO46" s="53"/>
      <c r="BP46" s="34"/>
      <c r="BQ46" s="34"/>
      <c r="BR46" s="34"/>
      <c r="BS46" s="53"/>
      <c r="BT46" s="53"/>
      <c r="BU46" s="34"/>
      <c r="BV46" s="32"/>
      <c r="BW46" s="52"/>
      <c r="BX46" s="52"/>
      <c r="BY46" s="50"/>
      <c r="BZ46" s="51"/>
      <c r="CA46" s="6"/>
      <c r="CB46" s="52"/>
      <c r="CC46" s="52"/>
      <c r="CD46" s="50"/>
      <c r="CE46" s="51"/>
      <c r="CF46" s="6"/>
      <c r="CG46" s="52"/>
      <c r="CH46" s="52"/>
      <c r="CI46" s="50"/>
      <c r="CJ46" s="51"/>
      <c r="CK46" s="6"/>
      <c r="CL46" s="52"/>
      <c r="CM46" s="52"/>
      <c r="CN46" s="50"/>
      <c r="CO46" s="51"/>
      <c r="CP46" s="6"/>
      <c r="CQ46" s="52"/>
      <c r="CR46" s="52"/>
      <c r="CS46" s="50"/>
      <c r="CT46" s="51"/>
      <c r="CU46" s="6"/>
      <c r="CV46" s="52"/>
      <c r="CW46" s="52"/>
      <c r="CX46" s="50"/>
      <c r="CY46" s="51"/>
      <c r="CZ46" s="6"/>
      <c r="DA46" s="52"/>
      <c r="DB46" s="52"/>
      <c r="DC46" s="50"/>
      <c r="DD46" s="51"/>
      <c r="DE46" s="6"/>
      <c r="DF46" s="52"/>
      <c r="DG46" s="52"/>
      <c r="DH46" s="50"/>
      <c r="DI46" s="51"/>
      <c r="DJ46" s="6"/>
      <c r="DK46" s="52"/>
      <c r="DL46" s="52"/>
      <c r="DM46" s="50"/>
      <c r="DN46" s="51"/>
      <c r="DO46" s="54"/>
      <c r="DP46" s="52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50"/>
      <c r="EB46" s="51"/>
      <c r="EC46" s="6"/>
      <c r="ED46" s="52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50"/>
      <c r="EP46" s="51"/>
      <c r="EQ46" s="6"/>
      <c r="ER46" s="6"/>
      <c r="ES46" s="80"/>
      <c r="ET46" s="208"/>
      <c r="EU46" s="226"/>
      <c r="EV46" s="224"/>
      <c r="EW46" s="224"/>
      <c r="EX46" s="225"/>
      <c r="EY46" s="46"/>
    </row>
    <row r="47" spans="1:155" s="15" customFormat="1" ht="30" customHeight="1" thickBot="1">
      <c r="A47" s="55"/>
      <c r="B47" s="166"/>
      <c r="C47" s="168"/>
      <c r="D47" s="214"/>
      <c r="E47" s="216"/>
      <c r="F47" s="207"/>
      <c r="G47" s="207"/>
      <c r="H47" s="211"/>
      <c r="I47" s="190"/>
      <c r="J47" s="218"/>
      <c r="K47" s="196"/>
      <c r="L47" s="56"/>
      <c r="M47" s="56"/>
      <c r="N47" s="56"/>
      <c r="O47" s="56"/>
      <c r="P47" s="56"/>
      <c r="Q47" s="57"/>
      <c r="R47" s="58"/>
      <c r="S47" s="58"/>
      <c r="T47" s="58"/>
      <c r="U47" s="58"/>
      <c r="V47" s="59"/>
      <c r="W47" s="60"/>
      <c r="X47" s="57"/>
      <c r="Y47" s="56"/>
      <c r="Z47" s="58"/>
      <c r="AA47" s="57"/>
      <c r="AB47" s="57"/>
      <c r="AC47" s="62"/>
      <c r="AD47" s="63"/>
      <c r="AE47" s="63"/>
      <c r="AF47" s="64"/>
      <c r="AG47" s="65"/>
      <c r="AH47" s="65"/>
      <c r="AI47" s="65"/>
      <c r="AJ47" s="65"/>
      <c r="AK47" s="65"/>
      <c r="AL47" s="65"/>
      <c r="AM47" s="57"/>
      <c r="AN47" s="68"/>
      <c r="AO47" s="69"/>
      <c r="AP47" s="70"/>
      <c r="AQ47" s="83"/>
      <c r="AR47" s="83"/>
      <c r="AS47" s="83"/>
      <c r="AT47" s="63"/>
      <c r="AU47" s="63"/>
      <c r="AV47" s="72"/>
      <c r="AW47" s="43"/>
      <c r="AX47" s="43"/>
      <c r="AY47" s="64"/>
      <c r="AZ47" s="57"/>
      <c r="BA47" s="57"/>
      <c r="BB47" s="57"/>
      <c r="BC47" s="57"/>
      <c r="BD47" s="73"/>
      <c r="BE47" s="56"/>
      <c r="BF47" s="56"/>
      <c r="BG47" s="56"/>
      <c r="BH47" s="57"/>
      <c r="BI47" s="57"/>
      <c r="BJ47" s="57"/>
      <c r="BK47" s="74"/>
      <c r="BL47" s="75"/>
      <c r="BM47" s="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4"/>
      <c r="BZ47" s="75"/>
      <c r="CA47" s="6"/>
      <c r="CB47" s="76"/>
      <c r="CC47" s="76"/>
      <c r="CD47" s="74"/>
      <c r="CE47" s="75"/>
      <c r="CF47" s="6"/>
      <c r="CG47" s="76"/>
      <c r="CH47" s="76"/>
      <c r="CI47" s="74"/>
      <c r="CJ47" s="75"/>
      <c r="CK47" s="6"/>
      <c r="CL47" s="76"/>
      <c r="CM47" s="76"/>
      <c r="CN47" s="74"/>
      <c r="CO47" s="75"/>
      <c r="CP47" s="6"/>
      <c r="CQ47" s="76"/>
      <c r="CR47" s="76"/>
      <c r="CS47" s="74"/>
      <c r="CT47" s="75"/>
      <c r="CU47" s="6"/>
      <c r="CV47" s="76"/>
      <c r="CW47" s="76"/>
      <c r="CX47" s="74"/>
      <c r="CY47" s="75"/>
      <c r="CZ47" s="6"/>
      <c r="DA47" s="76"/>
      <c r="DB47" s="76"/>
      <c r="DC47" s="74"/>
      <c r="DD47" s="75"/>
      <c r="DE47" s="6"/>
      <c r="DF47" s="76"/>
      <c r="DG47" s="76"/>
      <c r="DH47" s="74"/>
      <c r="DI47" s="75"/>
      <c r="DJ47" s="6"/>
      <c r="DK47" s="76"/>
      <c r="DL47" s="76"/>
      <c r="DM47" s="74"/>
      <c r="DN47" s="75"/>
      <c r="DO47" s="77"/>
      <c r="DP47" s="76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6"/>
      <c r="ER47" s="6"/>
      <c r="ES47" s="84"/>
      <c r="ET47" s="196"/>
      <c r="EU47" s="228"/>
      <c r="EV47" s="229"/>
      <c r="EW47" s="229"/>
      <c r="EX47" s="227"/>
      <c r="EY47" s="46"/>
    </row>
    <row r="48" spans="1:155" s="15" customFormat="1" ht="30" customHeight="1" thickBot="1">
      <c r="A48" s="35"/>
      <c r="B48" s="165"/>
      <c r="C48" s="167">
        <v>1</v>
      </c>
      <c r="D48" s="169" t="s">
        <v>210</v>
      </c>
      <c r="E48" s="171" t="s">
        <v>106</v>
      </c>
      <c r="F48" s="208" t="s">
        <v>211</v>
      </c>
      <c r="G48" s="208" t="s">
        <v>108</v>
      </c>
      <c r="H48" s="208" t="s">
        <v>109</v>
      </c>
      <c r="I48" s="208" t="s">
        <v>110</v>
      </c>
      <c r="J48" s="193" t="s">
        <v>111</v>
      </c>
      <c r="K48" s="195" t="s">
        <v>170</v>
      </c>
      <c r="L48" s="36"/>
      <c r="M48" s="36"/>
      <c r="N48" s="37"/>
      <c r="O48" s="36" t="s">
        <v>159</v>
      </c>
      <c r="P48" s="38">
        <v>3.49</v>
      </c>
      <c r="Q48" s="39"/>
      <c r="R48" s="36"/>
      <c r="S48" s="36"/>
      <c r="T48" s="36"/>
      <c r="U48" s="36">
        <v>7</v>
      </c>
      <c r="V48" s="36"/>
      <c r="W48" s="40"/>
      <c r="X48" s="40"/>
      <c r="Y48" s="36"/>
      <c r="Z48" s="36"/>
      <c r="AA48" s="36"/>
      <c r="AB48" s="39">
        <f>+N48</f>
        <v>0</v>
      </c>
      <c r="AC48" s="41"/>
      <c r="AD48" s="42"/>
      <c r="AE48" s="42"/>
      <c r="AF48" s="43"/>
      <c r="AG48" s="44">
        <v>7</v>
      </c>
      <c r="AH48" s="44"/>
      <c r="AI48" s="44"/>
      <c r="AJ48" s="44"/>
      <c r="AK48" s="44"/>
      <c r="AL48" s="45"/>
      <c r="AM48" s="46"/>
      <c r="AN48" s="46"/>
      <c r="AO48" s="45"/>
      <c r="AP48" s="46"/>
      <c r="AQ48" s="47"/>
      <c r="AR48" s="47"/>
      <c r="AS48" s="47"/>
      <c r="AT48" s="42"/>
      <c r="AU48" s="42"/>
      <c r="AV48" s="42"/>
      <c r="AW48" s="48"/>
      <c r="AX48" s="49"/>
      <c r="AY48" s="48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50"/>
      <c r="BL48" s="51"/>
      <c r="BM48" s="6"/>
      <c r="BN48" s="52"/>
      <c r="BO48" s="53"/>
      <c r="BP48" s="34"/>
      <c r="BQ48" s="34"/>
      <c r="BR48" s="34"/>
      <c r="BS48" s="53"/>
      <c r="BT48" s="53"/>
      <c r="BU48" s="34"/>
      <c r="BV48" s="34"/>
      <c r="BW48" s="52"/>
      <c r="BX48" s="52"/>
      <c r="BY48" s="50"/>
      <c r="BZ48" s="51"/>
      <c r="CA48" s="6"/>
      <c r="CB48" s="52"/>
      <c r="CC48" s="52"/>
      <c r="CD48" s="50"/>
      <c r="CE48" s="51"/>
      <c r="CF48" s="6"/>
      <c r="CG48" s="52"/>
      <c r="CH48" s="52"/>
      <c r="CI48" s="50"/>
      <c r="CJ48" s="51"/>
      <c r="CK48" s="6"/>
      <c r="CL48" s="52"/>
      <c r="CM48" s="52"/>
      <c r="CN48" s="50"/>
      <c r="CO48" s="51"/>
      <c r="CP48" s="6"/>
      <c r="CQ48" s="52"/>
      <c r="CR48" s="52"/>
      <c r="CS48" s="50"/>
      <c r="CT48" s="51"/>
      <c r="CU48" s="6"/>
      <c r="CV48" s="52"/>
      <c r="CW48" s="52"/>
      <c r="CX48" s="50"/>
      <c r="CY48" s="51"/>
      <c r="CZ48" s="6"/>
      <c r="DA48" s="52"/>
      <c r="DB48" s="52"/>
      <c r="DC48" s="50"/>
      <c r="DD48" s="51"/>
      <c r="DE48" s="6"/>
      <c r="DF48" s="52"/>
      <c r="DG48" s="52"/>
      <c r="DH48" s="50"/>
      <c r="DI48" s="51"/>
      <c r="DJ48" s="6"/>
      <c r="DK48" s="52"/>
      <c r="DL48" s="52"/>
      <c r="DM48" s="50"/>
      <c r="DN48" s="51"/>
      <c r="DO48" s="54"/>
      <c r="DP48" s="52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50"/>
      <c r="EB48" s="51"/>
      <c r="EC48" s="6"/>
      <c r="ED48" s="52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50"/>
      <c r="EP48" s="51"/>
      <c r="EQ48" s="6"/>
      <c r="ER48" s="6"/>
      <c r="ES48" s="197"/>
      <c r="ET48" s="199"/>
      <c r="EU48" s="201"/>
      <c r="EV48" s="185"/>
      <c r="EW48" s="185"/>
      <c r="EX48" s="187"/>
      <c r="EY48" s="46"/>
    </row>
    <row r="49" spans="1:158" s="15" customFormat="1" ht="30" customHeight="1" thickBot="1">
      <c r="A49" s="55"/>
      <c r="B49" s="166"/>
      <c r="C49" s="168"/>
      <c r="D49" s="170"/>
      <c r="E49" s="172"/>
      <c r="F49" s="200"/>
      <c r="G49" s="200"/>
      <c r="H49" s="200"/>
      <c r="I49" s="200"/>
      <c r="J49" s="194"/>
      <c r="K49" s="196"/>
      <c r="L49" s="56"/>
      <c r="M49" s="56"/>
      <c r="N49" s="56"/>
      <c r="O49" s="56"/>
      <c r="P49" s="56"/>
      <c r="Q49" s="57"/>
      <c r="R49" s="58"/>
      <c r="S49" s="58"/>
      <c r="T49" s="58"/>
      <c r="U49" s="58"/>
      <c r="V49" s="59"/>
      <c r="W49" s="60"/>
      <c r="X49" s="61"/>
      <c r="Y49" s="56"/>
      <c r="Z49" s="57"/>
      <c r="AA49" s="57"/>
      <c r="AB49" s="57"/>
      <c r="AC49" s="62"/>
      <c r="AD49" s="63"/>
      <c r="AE49" s="63"/>
      <c r="AF49" s="64"/>
      <c r="AG49" s="65"/>
      <c r="AH49" s="65"/>
      <c r="AI49" s="65"/>
      <c r="AJ49" s="65"/>
      <c r="AK49" s="65"/>
      <c r="AL49" s="66"/>
      <c r="AM49" s="67"/>
      <c r="AN49" s="68"/>
      <c r="AO49" s="69"/>
      <c r="AP49" s="70"/>
      <c r="AQ49" s="71"/>
      <c r="AR49" s="71"/>
      <c r="AS49" s="71"/>
      <c r="AT49" s="63"/>
      <c r="AU49" s="63"/>
      <c r="AV49" s="72"/>
      <c r="AW49" s="43"/>
      <c r="AX49" s="43"/>
      <c r="AY49" s="64"/>
      <c r="AZ49" s="57"/>
      <c r="BA49" s="57"/>
      <c r="BB49" s="57"/>
      <c r="BC49" s="57"/>
      <c r="BD49" s="73"/>
      <c r="BE49" s="56"/>
      <c r="BF49" s="56"/>
      <c r="BG49" s="56"/>
      <c r="BH49" s="57"/>
      <c r="BI49" s="57"/>
      <c r="BJ49" s="57"/>
      <c r="BK49" s="74"/>
      <c r="BL49" s="75"/>
      <c r="BM49" s="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4"/>
      <c r="BZ49" s="75"/>
      <c r="CA49" s="6"/>
      <c r="CB49" s="76"/>
      <c r="CC49" s="76"/>
      <c r="CD49" s="74"/>
      <c r="CE49" s="75"/>
      <c r="CF49" s="6"/>
      <c r="CG49" s="76"/>
      <c r="CH49" s="76"/>
      <c r="CI49" s="74"/>
      <c r="CJ49" s="75"/>
      <c r="CK49" s="6"/>
      <c r="CL49" s="76"/>
      <c r="CM49" s="76"/>
      <c r="CN49" s="74"/>
      <c r="CO49" s="75"/>
      <c r="CP49" s="6"/>
      <c r="CQ49" s="76"/>
      <c r="CR49" s="76"/>
      <c r="CS49" s="74"/>
      <c r="CT49" s="75"/>
      <c r="CU49" s="6"/>
      <c r="CV49" s="76"/>
      <c r="CW49" s="76"/>
      <c r="CX49" s="74"/>
      <c r="CY49" s="75"/>
      <c r="CZ49" s="6"/>
      <c r="DA49" s="76"/>
      <c r="DB49" s="76"/>
      <c r="DC49" s="74"/>
      <c r="DD49" s="75"/>
      <c r="DE49" s="6"/>
      <c r="DF49" s="76"/>
      <c r="DG49" s="76"/>
      <c r="DH49" s="74"/>
      <c r="DI49" s="75"/>
      <c r="DJ49" s="6"/>
      <c r="DK49" s="76"/>
      <c r="DL49" s="76"/>
      <c r="DM49" s="74"/>
      <c r="DN49" s="75"/>
      <c r="DO49" s="77"/>
      <c r="DP49" s="76"/>
      <c r="DQ49" s="57"/>
      <c r="DR49" s="57"/>
      <c r="DS49" s="57"/>
      <c r="DT49" s="57"/>
      <c r="DU49" s="57"/>
      <c r="DV49" s="57"/>
      <c r="DW49" s="57"/>
      <c r="DX49" s="57"/>
      <c r="DY49" s="57"/>
      <c r="DZ49" s="57"/>
      <c r="EA49" s="57"/>
      <c r="EB49" s="57"/>
      <c r="EC49" s="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  <c r="EO49" s="76"/>
      <c r="EP49" s="76"/>
      <c r="EQ49" s="6"/>
      <c r="ER49" s="6"/>
      <c r="ES49" s="198"/>
      <c r="ET49" s="200"/>
      <c r="EU49" s="202"/>
      <c r="EV49" s="186"/>
      <c r="EW49" s="186"/>
      <c r="EX49" s="188"/>
      <c r="EY49" s="46"/>
    </row>
    <row r="50" spans="1:158" s="15" customFormat="1" ht="30" customHeight="1" thickBot="1">
      <c r="A50" s="35"/>
      <c r="B50" s="165"/>
      <c r="C50" s="167">
        <v>2</v>
      </c>
      <c r="D50" s="169" t="s">
        <v>212</v>
      </c>
      <c r="E50" s="171">
        <v>670901450108</v>
      </c>
      <c r="F50" s="173" t="s">
        <v>213</v>
      </c>
      <c r="G50" s="175" t="s">
        <v>80</v>
      </c>
      <c r="H50" s="177" t="s">
        <v>116</v>
      </c>
      <c r="I50" s="189" t="s">
        <v>117</v>
      </c>
      <c r="J50" s="193" t="s">
        <v>118</v>
      </c>
      <c r="K50" s="195" t="s">
        <v>119</v>
      </c>
      <c r="L50" s="36"/>
      <c r="M50" s="36"/>
      <c r="N50" s="37"/>
      <c r="O50" s="36" t="s">
        <v>87</v>
      </c>
      <c r="P50" s="38">
        <v>5.2</v>
      </c>
      <c r="Q50" s="39"/>
      <c r="R50" s="36"/>
      <c r="S50" s="36"/>
      <c r="T50" s="36"/>
      <c r="U50" s="36">
        <v>4</v>
      </c>
      <c r="V50" s="36"/>
      <c r="W50" s="36">
        <v>4</v>
      </c>
      <c r="X50" s="36"/>
      <c r="Y50" s="36"/>
      <c r="Z50" s="36"/>
      <c r="AA50" s="36"/>
      <c r="AB50" s="39"/>
      <c r="AC50" s="41"/>
      <c r="AD50" s="42"/>
      <c r="AE50" s="42"/>
      <c r="AF50" s="43"/>
      <c r="AG50" s="44">
        <v>4</v>
      </c>
      <c r="AH50" s="44"/>
      <c r="AI50" s="44"/>
      <c r="AJ50" s="44">
        <v>4</v>
      </c>
      <c r="AK50" s="44"/>
      <c r="AL50" s="44"/>
      <c r="AM50" s="36"/>
      <c r="AN50" s="46">
        <v>4</v>
      </c>
      <c r="AO50" s="45"/>
      <c r="AP50" s="46"/>
      <c r="AQ50" s="36"/>
      <c r="AR50" s="36"/>
      <c r="AS50" s="36"/>
      <c r="AT50" s="42"/>
      <c r="AU50" s="42"/>
      <c r="AV50" s="42"/>
      <c r="AW50" s="48"/>
      <c r="AX50" s="49"/>
      <c r="AY50" s="48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50"/>
      <c r="BL50" s="51"/>
      <c r="BM50" s="6"/>
      <c r="BN50" s="52"/>
      <c r="BO50" s="53"/>
      <c r="BP50" s="34"/>
      <c r="BQ50" s="34"/>
      <c r="BR50" s="34"/>
      <c r="BS50" s="53"/>
      <c r="BT50" s="53"/>
      <c r="BU50" s="34"/>
      <c r="BV50" s="32"/>
      <c r="BW50" s="52"/>
      <c r="BX50" s="52"/>
      <c r="BY50" s="50"/>
      <c r="BZ50" s="51"/>
      <c r="CA50" s="6"/>
      <c r="CB50" s="52"/>
      <c r="CC50" s="52"/>
      <c r="CD50" s="50"/>
      <c r="CE50" s="51"/>
      <c r="CF50" s="6"/>
      <c r="CG50" s="52"/>
      <c r="CH50" s="52"/>
      <c r="CI50" s="50"/>
      <c r="CJ50" s="51"/>
      <c r="CK50" s="6"/>
      <c r="CL50" s="52"/>
      <c r="CM50" s="52"/>
      <c r="CN50" s="50"/>
      <c r="CO50" s="51"/>
      <c r="CP50" s="6"/>
      <c r="CQ50" s="52"/>
      <c r="CR50" s="52"/>
      <c r="CS50" s="50"/>
      <c r="CT50" s="51"/>
      <c r="CU50" s="6"/>
      <c r="CV50" s="52"/>
      <c r="CW50" s="52"/>
      <c r="CX50" s="50"/>
      <c r="CY50" s="51"/>
      <c r="CZ50" s="6"/>
      <c r="DA50" s="52"/>
      <c r="DB50" s="52"/>
      <c r="DC50" s="50"/>
      <c r="DD50" s="51"/>
      <c r="DE50" s="6"/>
      <c r="DF50" s="52"/>
      <c r="DG50" s="52"/>
      <c r="DH50" s="50"/>
      <c r="DI50" s="51"/>
      <c r="DJ50" s="6"/>
      <c r="DK50" s="52"/>
      <c r="DL50" s="52"/>
      <c r="DM50" s="50"/>
      <c r="DN50" s="51"/>
      <c r="DO50" s="54"/>
      <c r="DP50" s="52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50"/>
      <c r="EB50" s="51"/>
      <c r="EC50" s="6"/>
      <c r="ED50" s="52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50"/>
      <c r="EP50" s="51"/>
      <c r="EQ50" s="6"/>
      <c r="ER50" s="6"/>
      <c r="ES50" s="80"/>
      <c r="ET50" s="199"/>
      <c r="EU50" s="201"/>
      <c r="EV50" s="185"/>
      <c r="EW50" s="185"/>
      <c r="EX50" s="187"/>
      <c r="EY50" s="46"/>
    </row>
    <row r="51" spans="1:158" s="15" customFormat="1" ht="23.25" customHeight="1" thickBot="1">
      <c r="A51" s="55"/>
      <c r="B51" s="166"/>
      <c r="C51" s="168"/>
      <c r="D51" s="205"/>
      <c r="E51" s="172"/>
      <c r="F51" s="206"/>
      <c r="G51" s="207"/>
      <c r="H51" s="211"/>
      <c r="I51" s="190"/>
      <c r="J51" s="212"/>
      <c r="K51" s="199"/>
      <c r="L51" s="56"/>
      <c r="M51" s="56"/>
      <c r="N51" s="56"/>
      <c r="O51" s="56"/>
      <c r="P51" s="56"/>
      <c r="Q51" s="57"/>
      <c r="R51" s="58"/>
      <c r="S51" s="58"/>
      <c r="T51" s="58"/>
      <c r="U51" s="58"/>
      <c r="V51" s="59"/>
      <c r="W51" s="60"/>
      <c r="X51" s="61"/>
      <c r="Y51" s="82"/>
      <c r="Z51" s="58"/>
      <c r="AA51" s="57"/>
      <c r="AB51" s="57"/>
      <c r="AC51" s="62"/>
      <c r="AD51" s="63"/>
      <c r="AE51" s="63"/>
      <c r="AF51" s="64"/>
      <c r="AG51" s="65"/>
      <c r="AH51" s="65"/>
      <c r="AI51" s="65"/>
      <c r="AJ51" s="65"/>
      <c r="AK51" s="65"/>
      <c r="AL51" s="65"/>
      <c r="AM51" s="57"/>
      <c r="AN51" s="68"/>
      <c r="AO51" s="69"/>
      <c r="AP51" s="70"/>
      <c r="AQ51" s="83"/>
      <c r="AR51" s="83"/>
      <c r="AS51" s="83"/>
      <c r="AT51" s="63"/>
      <c r="AU51" s="63"/>
      <c r="AV51" s="72"/>
      <c r="AW51" s="43"/>
      <c r="AX51" s="43"/>
      <c r="AY51" s="64"/>
      <c r="AZ51" s="57"/>
      <c r="BA51" s="57"/>
      <c r="BB51" s="57"/>
      <c r="BC51" s="57"/>
      <c r="BD51" s="73"/>
      <c r="BE51" s="56"/>
      <c r="BF51" s="56"/>
      <c r="BG51" s="56"/>
      <c r="BH51" s="57"/>
      <c r="BI51" s="57"/>
      <c r="BJ51" s="57"/>
      <c r="BK51" s="74"/>
      <c r="BL51" s="75"/>
      <c r="BM51" s="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4"/>
      <c r="BZ51" s="75"/>
      <c r="CA51" s="6"/>
      <c r="CB51" s="76"/>
      <c r="CC51" s="76"/>
      <c r="CD51" s="74"/>
      <c r="CE51" s="75"/>
      <c r="CF51" s="6"/>
      <c r="CG51" s="76"/>
      <c r="CH51" s="76"/>
      <c r="CI51" s="74"/>
      <c r="CJ51" s="75"/>
      <c r="CK51" s="6"/>
      <c r="CL51" s="76"/>
      <c r="CM51" s="76"/>
      <c r="CN51" s="74"/>
      <c r="CO51" s="75"/>
      <c r="CP51" s="6"/>
      <c r="CQ51" s="76"/>
      <c r="CR51" s="76"/>
      <c r="CS51" s="74"/>
      <c r="CT51" s="75"/>
      <c r="CU51" s="6"/>
      <c r="CV51" s="76"/>
      <c r="CW51" s="76"/>
      <c r="CX51" s="74"/>
      <c r="CY51" s="75"/>
      <c r="CZ51" s="6"/>
      <c r="DA51" s="76"/>
      <c r="DB51" s="76"/>
      <c r="DC51" s="74"/>
      <c r="DD51" s="75"/>
      <c r="DE51" s="6"/>
      <c r="DF51" s="76"/>
      <c r="DG51" s="76"/>
      <c r="DH51" s="74"/>
      <c r="DI51" s="75"/>
      <c r="DJ51" s="6"/>
      <c r="DK51" s="76"/>
      <c r="DL51" s="76"/>
      <c r="DM51" s="74"/>
      <c r="DN51" s="75"/>
      <c r="DO51" s="77"/>
      <c r="DP51" s="76"/>
      <c r="DQ51" s="57"/>
      <c r="DR51" s="57"/>
      <c r="DS51" s="57"/>
      <c r="DT51" s="57"/>
      <c r="DU51" s="57"/>
      <c r="DV51" s="57"/>
      <c r="DW51" s="57"/>
      <c r="DX51" s="57"/>
      <c r="DY51" s="57"/>
      <c r="DZ51" s="57"/>
      <c r="EA51" s="57"/>
      <c r="EB51" s="57"/>
      <c r="EC51" s="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  <c r="EO51" s="76"/>
      <c r="EP51" s="76"/>
      <c r="EQ51" s="6"/>
      <c r="ER51" s="6"/>
      <c r="ES51" s="84"/>
      <c r="ET51" s="200"/>
      <c r="EU51" s="202"/>
      <c r="EV51" s="186"/>
      <c r="EW51" s="186"/>
      <c r="EX51" s="188"/>
      <c r="EY51" s="46"/>
    </row>
    <row r="52" spans="1:158" s="15" customFormat="1" ht="30" customHeight="1" thickBot="1">
      <c r="A52" s="35"/>
      <c r="B52" s="165"/>
      <c r="C52" s="167">
        <v>3</v>
      </c>
      <c r="D52" s="169" t="s">
        <v>214</v>
      </c>
      <c r="E52" s="171">
        <v>751111350206</v>
      </c>
      <c r="F52" s="173" t="s">
        <v>215</v>
      </c>
      <c r="G52" s="175" t="s">
        <v>141</v>
      </c>
      <c r="H52" s="177" t="s">
        <v>142</v>
      </c>
      <c r="I52" s="189" t="s">
        <v>143</v>
      </c>
      <c r="J52" s="193" t="s">
        <v>144</v>
      </c>
      <c r="K52" s="195" t="s">
        <v>170</v>
      </c>
      <c r="L52" s="36"/>
      <c r="M52" s="36"/>
      <c r="N52" s="37"/>
      <c r="O52" s="36" t="s">
        <v>159</v>
      </c>
      <c r="P52" s="38">
        <v>3.57</v>
      </c>
      <c r="Q52" s="39"/>
      <c r="R52" s="36"/>
      <c r="S52" s="36"/>
      <c r="T52" s="36"/>
      <c r="U52" s="36">
        <v>6</v>
      </c>
      <c r="V52" s="36"/>
      <c r="W52" s="36"/>
      <c r="X52" s="36"/>
      <c r="Y52" s="36"/>
      <c r="Z52" s="36"/>
      <c r="AA52" s="36"/>
      <c r="AB52" s="39"/>
      <c r="AC52" s="41"/>
      <c r="AD52" s="42"/>
      <c r="AE52" s="42"/>
      <c r="AF52" s="43"/>
      <c r="AG52" s="44">
        <v>6</v>
      </c>
      <c r="AH52" s="44"/>
      <c r="AI52" s="44"/>
      <c r="AJ52" s="44"/>
      <c r="AK52" s="44"/>
      <c r="AL52" s="44"/>
      <c r="AM52" s="36"/>
      <c r="AN52" s="46"/>
      <c r="AO52" s="45"/>
      <c r="AP52" s="46"/>
      <c r="AQ52" s="36"/>
      <c r="AR52" s="36"/>
      <c r="AS52" s="36"/>
      <c r="AT52" s="42"/>
      <c r="AU52" s="42"/>
      <c r="AV52" s="42"/>
      <c r="AW52" s="48"/>
      <c r="AX52" s="49"/>
      <c r="AY52" s="48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50"/>
      <c r="BL52" s="51"/>
      <c r="BM52" s="6"/>
      <c r="BN52" s="52"/>
      <c r="BO52" s="53"/>
      <c r="BP52" s="34"/>
      <c r="BQ52" s="34"/>
      <c r="BR52" s="34"/>
      <c r="BS52" s="53"/>
      <c r="BT52" s="53"/>
      <c r="BU52" s="34"/>
      <c r="BV52" s="32"/>
      <c r="BW52" s="52"/>
      <c r="BX52" s="52"/>
      <c r="BY52" s="50"/>
      <c r="BZ52" s="51"/>
      <c r="CA52" s="6"/>
      <c r="CB52" s="52"/>
      <c r="CC52" s="52"/>
      <c r="CD52" s="50"/>
      <c r="CE52" s="51"/>
      <c r="CF52" s="6"/>
      <c r="CG52" s="52"/>
      <c r="CH52" s="52"/>
      <c r="CI52" s="50"/>
      <c r="CJ52" s="51"/>
      <c r="CK52" s="6"/>
      <c r="CL52" s="52"/>
      <c r="CM52" s="52"/>
      <c r="CN52" s="50"/>
      <c r="CO52" s="51"/>
      <c r="CP52" s="6"/>
      <c r="CQ52" s="52"/>
      <c r="CR52" s="52"/>
      <c r="CS52" s="50"/>
      <c r="CT52" s="51"/>
      <c r="CU52" s="6"/>
      <c r="CV52" s="52"/>
      <c r="CW52" s="52"/>
      <c r="CX52" s="50"/>
      <c r="CY52" s="51"/>
      <c r="CZ52" s="6"/>
      <c r="DA52" s="52"/>
      <c r="DB52" s="52"/>
      <c r="DC52" s="50"/>
      <c r="DD52" s="51"/>
      <c r="DE52" s="6"/>
      <c r="DF52" s="52"/>
      <c r="DG52" s="52"/>
      <c r="DH52" s="50"/>
      <c r="DI52" s="51"/>
      <c r="DJ52" s="6"/>
      <c r="DK52" s="52"/>
      <c r="DL52" s="52"/>
      <c r="DM52" s="50"/>
      <c r="DN52" s="51"/>
      <c r="DO52" s="54"/>
      <c r="DP52" s="52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50"/>
      <c r="EB52" s="51"/>
      <c r="EC52" s="6"/>
      <c r="ED52" s="52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50"/>
      <c r="EP52" s="51"/>
      <c r="EQ52" s="6"/>
      <c r="ER52" s="6"/>
      <c r="ES52" s="80"/>
      <c r="ET52" s="199"/>
      <c r="EU52" s="201"/>
      <c r="EV52" s="185"/>
      <c r="EW52" s="185"/>
      <c r="EX52" s="187"/>
      <c r="EY52" s="46"/>
    </row>
    <row r="53" spans="1:158" s="15" customFormat="1" ht="30" customHeight="1" thickBot="1">
      <c r="A53" s="55"/>
      <c r="B53" s="166"/>
      <c r="C53" s="168"/>
      <c r="D53" s="205"/>
      <c r="E53" s="172"/>
      <c r="F53" s="206"/>
      <c r="G53" s="207"/>
      <c r="H53" s="211"/>
      <c r="I53" s="190"/>
      <c r="J53" s="212"/>
      <c r="K53" s="199"/>
      <c r="L53" s="56"/>
      <c r="M53" s="56"/>
      <c r="N53" s="56"/>
      <c r="O53" s="56"/>
      <c r="P53" s="56"/>
      <c r="Q53" s="57"/>
      <c r="R53" s="58"/>
      <c r="S53" s="58"/>
      <c r="T53" s="58"/>
      <c r="U53" s="58"/>
      <c r="V53" s="59"/>
      <c r="W53" s="60"/>
      <c r="X53" s="61"/>
      <c r="Y53" s="82"/>
      <c r="Z53" s="57"/>
      <c r="AA53" s="57"/>
      <c r="AB53" s="57"/>
      <c r="AC53" s="62"/>
      <c r="AD53" s="63"/>
      <c r="AE53" s="63"/>
      <c r="AF53" s="64"/>
      <c r="AG53" s="65"/>
      <c r="AH53" s="65"/>
      <c r="AI53" s="65"/>
      <c r="AJ53" s="65"/>
      <c r="AK53" s="65"/>
      <c r="AL53" s="65"/>
      <c r="AM53" s="57"/>
      <c r="AN53" s="68"/>
      <c r="AO53" s="69"/>
      <c r="AP53" s="70"/>
      <c r="AQ53" s="83"/>
      <c r="AR53" s="83"/>
      <c r="AS53" s="83"/>
      <c r="AT53" s="63"/>
      <c r="AU53" s="63"/>
      <c r="AV53" s="72"/>
      <c r="AW53" s="43"/>
      <c r="AX53" s="43"/>
      <c r="AY53" s="64"/>
      <c r="AZ53" s="57"/>
      <c r="BA53" s="57"/>
      <c r="BB53" s="57"/>
      <c r="BC53" s="57"/>
      <c r="BD53" s="73"/>
      <c r="BE53" s="56"/>
      <c r="BF53" s="56"/>
      <c r="BG53" s="56"/>
      <c r="BH53" s="57"/>
      <c r="BI53" s="57"/>
      <c r="BJ53" s="57"/>
      <c r="BK53" s="74"/>
      <c r="BL53" s="75"/>
      <c r="BM53" s="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4"/>
      <c r="BZ53" s="75"/>
      <c r="CA53" s="6"/>
      <c r="CB53" s="76"/>
      <c r="CC53" s="76"/>
      <c r="CD53" s="74"/>
      <c r="CE53" s="75"/>
      <c r="CF53" s="6"/>
      <c r="CG53" s="76"/>
      <c r="CH53" s="76"/>
      <c r="CI53" s="74"/>
      <c r="CJ53" s="75"/>
      <c r="CK53" s="6"/>
      <c r="CL53" s="76"/>
      <c r="CM53" s="76"/>
      <c r="CN53" s="74"/>
      <c r="CO53" s="75"/>
      <c r="CP53" s="6"/>
      <c r="CQ53" s="76"/>
      <c r="CR53" s="76"/>
      <c r="CS53" s="74"/>
      <c r="CT53" s="75"/>
      <c r="CU53" s="6"/>
      <c r="CV53" s="76"/>
      <c r="CW53" s="76"/>
      <c r="CX53" s="74"/>
      <c r="CY53" s="75"/>
      <c r="CZ53" s="6"/>
      <c r="DA53" s="76"/>
      <c r="DB53" s="76"/>
      <c r="DC53" s="74"/>
      <c r="DD53" s="75"/>
      <c r="DE53" s="6"/>
      <c r="DF53" s="76"/>
      <c r="DG53" s="76"/>
      <c r="DH53" s="74"/>
      <c r="DI53" s="75"/>
      <c r="DJ53" s="6"/>
      <c r="DK53" s="76"/>
      <c r="DL53" s="76"/>
      <c r="DM53" s="74"/>
      <c r="DN53" s="75"/>
      <c r="DO53" s="77"/>
      <c r="DP53" s="76"/>
      <c r="DQ53" s="57"/>
      <c r="DR53" s="57"/>
      <c r="DS53" s="57"/>
      <c r="DT53" s="57"/>
      <c r="DU53" s="57"/>
      <c r="DV53" s="57"/>
      <c r="DW53" s="57"/>
      <c r="DX53" s="57"/>
      <c r="DY53" s="57"/>
      <c r="DZ53" s="57"/>
      <c r="EA53" s="57"/>
      <c r="EB53" s="57"/>
      <c r="EC53" s="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6"/>
      <c r="ER53" s="6"/>
      <c r="ES53" s="84"/>
      <c r="ET53" s="200"/>
      <c r="EU53" s="202"/>
      <c r="EV53" s="186"/>
      <c r="EW53" s="186"/>
      <c r="EX53" s="188"/>
      <c r="EY53" s="46"/>
    </row>
    <row r="54" spans="1:158" s="15" customFormat="1" ht="30" customHeight="1" thickBot="1">
      <c r="A54" s="35"/>
      <c r="B54" s="165"/>
      <c r="C54" s="167">
        <v>4</v>
      </c>
      <c r="D54" s="169" t="s">
        <v>216</v>
      </c>
      <c r="E54" s="171">
        <v>600107300710</v>
      </c>
      <c r="F54" s="173" t="s">
        <v>217</v>
      </c>
      <c r="G54" s="175" t="s">
        <v>80</v>
      </c>
      <c r="H54" s="177" t="s">
        <v>149</v>
      </c>
      <c r="I54" s="189" t="s">
        <v>150</v>
      </c>
      <c r="J54" s="193" t="s">
        <v>151</v>
      </c>
      <c r="K54" s="195" t="s">
        <v>218</v>
      </c>
      <c r="L54" s="36"/>
      <c r="M54" s="36"/>
      <c r="N54" s="37"/>
      <c r="O54" s="36" t="s">
        <v>209</v>
      </c>
      <c r="P54" s="38">
        <v>4.7300000000000004</v>
      </c>
      <c r="Q54" s="39"/>
      <c r="R54" s="36"/>
      <c r="S54" s="36"/>
      <c r="T54" s="36"/>
      <c r="U54" s="36">
        <v>4</v>
      </c>
      <c r="V54" s="36"/>
      <c r="W54" s="36"/>
      <c r="X54" s="36"/>
      <c r="Y54" s="36"/>
      <c r="Z54" s="36"/>
      <c r="AA54" s="36"/>
      <c r="AB54" s="39"/>
      <c r="AC54" s="41"/>
      <c r="AD54" s="42"/>
      <c r="AE54" s="42"/>
      <c r="AF54" s="43"/>
      <c r="AG54" s="44">
        <v>4</v>
      </c>
      <c r="AH54" s="44"/>
      <c r="AI54" s="44"/>
      <c r="AJ54" s="44"/>
      <c r="AK54" s="44"/>
      <c r="AL54" s="44"/>
      <c r="AM54" s="36"/>
      <c r="AN54" s="46"/>
      <c r="AO54" s="45"/>
      <c r="AP54" s="46"/>
      <c r="AQ54" s="36"/>
      <c r="AR54" s="36"/>
      <c r="AS54" s="36"/>
      <c r="AT54" s="42"/>
      <c r="AU54" s="42"/>
      <c r="AV54" s="42"/>
      <c r="AW54" s="48"/>
      <c r="AX54" s="49"/>
      <c r="AY54" s="48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50"/>
      <c r="BL54" s="51"/>
      <c r="BM54" s="6"/>
      <c r="BN54" s="52"/>
      <c r="BO54" s="53"/>
      <c r="BP54" s="34"/>
      <c r="BQ54" s="34"/>
      <c r="BR54" s="34"/>
      <c r="BS54" s="53"/>
      <c r="BT54" s="53"/>
      <c r="BU54" s="34"/>
      <c r="BV54" s="32"/>
      <c r="BW54" s="52"/>
      <c r="BX54" s="52"/>
      <c r="BY54" s="50"/>
      <c r="BZ54" s="51"/>
      <c r="CA54" s="6"/>
      <c r="CB54" s="52"/>
      <c r="CC54" s="52"/>
      <c r="CD54" s="50"/>
      <c r="CE54" s="51"/>
      <c r="CF54" s="6"/>
      <c r="CG54" s="52"/>
      <c r="CH54" s="52"/>
      <c r="CI54" s="50"/>
      <c r="CJ54" s="51"/>
      <c r="CK54" s="6"/>
      <c r="CL54" s="52"/>
      <c r="CM54" s="52"/>
      <c r="CN54" s="50"/>
      <c r="CO54" s="51"/>
      <c r="CP54" s="6"/>
      <c r="CQ54" s="52"/>
      <c r="CR54" s="52"/>
      <c r="CS54" s="50"/>
      <c r="CT54" s="51"/>
      <c r="CU54" s="6"/>
      <c r="CV54" s="52"/>
      <c r="CW54" s="52"/>
      <c r="CX54" s="50"/>
      <c r="CY54" s="51"/>
      <c r="CZ54" s="6"/>
      <c r="DA54" s="52"/>
      <c r="DB54" s="52"/>
      <c r="DC54" s="50"/>
      <c r="DD54" s="51"/>
      <c r="DE54" s="6"/>
      <c r="DF54" s="52"/>
      <c r="DG54" s="52"/>
      <c r="DH54" s="50"/>
      <c r="DI54" s="51"/>
      <c r="DJ54" s="6"/>
      <c r="DK54" s="52"/>
      <c r="DL54" s="52"/>
      <c r="DM54" s="50"/>
      <c r="DN54" s="51"/>
      <c r="DO54" s="54"/>
      <c r="DP54" s="52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50"/>
      <c r="EB54" s="51"/>
      <c r="EC54" s="6"/>
      <c r="ED54" s="52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50"/>
      <c r="EP54" s="51"/>
      <c r="EQ54" s="6"/>
      <c r="ER54" s="6"/>
      <c r="ES54" s="80"/>
      <c r="ET54" s="199"/>
      <c r="EU54" s="201"/>
      <c r="EV54" s="185"/>
      <c r="EW54" s="185"/>
      <c r="EX54" s="187"/>
      <c r="EY54" s="46"/>
    </row>
    <row r="55" spans="1:158" s="15" customFormat="1" ht="30" customHeight="1" thickBot="1">
      <c r="A55" s="55"/>
      <c r="B55" s="166"/>
      <c r="C55" s="168"/>
      <c r="D55" s="205"/>
      <c r="E55" s="172"/>
      <c r="F55" s="206"/>
      <c r="G55" s="207"/>
      <c r="H55" s="211"/>
      <c r="I55" s="190"/>
      <c r="J55" s="212"/>
      <c r="K55" s="199"/>
      <c r="L55" s="56"/>
      <c r="M55" s="56"/>
      <c r="N55" s="56"/>
      <c r="O55" s="56"/>
      <c r="P55" s="56"/>
      <c r="Q55" s="57"/>
      <c r="R55" s="58">
        <f>Q54/24*R54</f>
        <v>0</v>
      </c>
      <c r="S55" s="58">
        <f>Q54/18*S54</f>
        <v>0</v>
      </c>
      <c r="T55" s="58"/>
      <c r="U55" s="58"/>
      <c r="V55" s="59"/>
      <c r="W55" s="60"/>
      <c r="X55" s="57"/>
      <c r="Y55" s="56"/>
      <c r="Z55" s="57"/>
      <c r="AA55" s="57"/>
      <c r="AB55" s="57"/>
      <c r="AC55" s="62"/>
      <c r="AD55" s="63"/>
      <c r="AE55" s="63"/>
      <c r="AF55" s="64"/>
      <c r="AG55" s="65"/>
      <c r="AH55" s="65"/>
      <c r="AI55" s="65"/>
      <c r="AJ55" s="65"/>
      <c r="AK55" s="65"/>
      <c r="AL55" s="65"/>
      <c r="AM55" s="57"/>
      <c r="AN55" s="68"/>
      <c r="AO55" s="69"/>
      <c r="AP55" s="70"/>
      <c r="AQ55" s="83"/>
      <c r="AR55" s="83"/>
      <c r="AS55" s="83"/>
      <c r="AT55" s="63"/>
      <c r="AU55" s="63"/>
      <c r="AV55" s="72"/>
      <c r="AW55" s="43"/>
      <c r="AX55" s="43"/>
      <c r="AY55" s="64"/>
      <c r="AZ55" s="57"/>
      <c r="BA55" s="57"/>
      <c r="BB55" s="57"/>
      <c r="BC55" s="57"/>
      <c r="BD55" s="73"/>
      <c r="BE55" s="56"/>
      <c r="BF55" s="56"/>
      <c r="BG55" s="56"/>
      <c r="BH55" s="57"/>
      <c r="BI55" s="57"/>
      <c r="BJ55" s="57"/>
      <c r="BK55" s="74"/>
      <c r="BL55" s="75"/>
      <c r="BM55" s="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4"/>
      <c r="BZ55" s="75"/>
      <c r="CA55" s="6"/>
      <c r="CB55" s="76"/>
      <c r="CC55" s="76"/>
      <c r="CD55" s="74"/>
      <c r="CE55" s="75"/>
      <c r="CF55" s="6"/>
      <c r="CG55" s="76"/>
      <c r="CH55" s="76"/>
      <c r="CI55" s="74"/>
      <c r="CJ55" s="75"/>
      <c r="CK55" s="6"/>
      <c r="CL55" s="76"/>
      <c r="CM55" s="76"/>
      <c r="CN55" s="74"/>
      <c r="CO55" s="75"/>
      <c r="CP55" s="6"/>
      <c r="CQ55" s="76"/>
      <c r="CR55" s="76"/>
      <c r="CS55" s="74"/>
      <c r="CT55" s="75"/>
      <c r="CU55" s="6"/>
      <c r="CV55" s="76"/>
      <c r="CW55" s="76"/>
      <c r="CX55" s="74"/>
      <c r="CY55" s="75"/>
      <c r="CZ55" s="6"/>
      <c r="DA55" s="76"/>
      <c r="DB55" s="76"/>
      <c r="DC55" s="74"/>
      <c r="DD55" s="75"/>
      <c r="DE55" s="6"/>
      <c r="DF55" s="76"/>
      <c r="DG55" s="76"/>
      <c r="DH55" s="74"/>
      <c r="DI55" s="75"/>
      <c r="DJ55" s="6"/>
      <c r="DK55" s="76"/>
      <c r="DL55" s="76"/>
      <c r="DM55" s="74"/>
      <c r="DN55" s="75"/>
      <c r="DO55" s="77"/>
      <c r="DP55" s="76"/>
      <c r="DQ55" s="57"/>
      <c r="DR55" s="57"/>
      <c r="DS55" s="57"/>
      <c r="DT55" s="57"/>
      <c r="DU55" s="57"/>
      <c r="DV55" s="57"/>
      <c r="DW55" s="57"/>
      <c r="DX55" s="57"/>
      <c r="DY55" s="57"/>
      <c r="DZ55" s="57"/>
      <c r="EA55" s="57"/>
      <c r="EB55" s="57"/>
      <c r="EC55" s="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6"/>
      <c r="ER55" s="6"/>
      <c r="ES55" s="84"/>
      <c r="ET55" s="200"/>
      <c r="EU55" s="202"/>
      <c r="EV55" s="186"/>
      <c r="EW55" s="186"/>
      <c r="EX55" s="188"/>
      <c r="EY55" s="46"/>
    </row>
    <row r="56" spans="1:158" s="15" customFormat="1" ht="30" customHeight="1" thickBot="1">
      <c r="A56" s="35"/>
      <c r="B56" s="165"/>
      <c r="C56" s="167">
        <v>5</v>
      </c>
      <c r="D56" s="213" t="s">
        <v>219</v>
      </c>
      <c r="E56" s="215">
        <v>610402400782</v>
      </c>
      <c r="F56" s="175" t="s">
        <v>220</v>
      </c>
      <c r="G56" s="175" t="s">
        <v>80</v>
      </c>
      <c r="H56" s="175" t="s">
        <v>194</v>
      </c>
      <c r="I56" s="189" t="s">
        <v>195</v>
      </c>
      <c r="J56" s="217" t="s">
        <v>196</v>
      </c>
      <c r="K56" s="175"/>
      <c r="L56" s="36"/>
      <c r="M56" s="36"/>
      <c r="N56" s="37"/>
      <c r="O56" s="36" t="s">
        <v>209</v>
      </c>
      <c r="P56" s="38">
        <v>4.7300000000000004</v>
      </c>
      <c r="Q56" s="39"/>
      <c r="R56" s="36"/>
      <c r="S56" s="36"/>
      <c r="T56" s="36"/>
      <c r="U56" s="36">
        <v>6</v>
      </c>
      <c r="V56" s="36"/>
      <c r="W56" s="36"/>
      <c r="X56" s="36"/>
      <c r="Y56" s="36"/>
      <c r="Z56" s="36"/>
      <c r="AA56" s="36"/>
      <c r="AB56" s="39"/>
      <c r="AC56" s="41"/>
      <c r="AD56" s="42"/>
      <c r="AE56" s="42"/>
      <c r="AF56" s="43"/>
      <c r="AG56" s="44">
        <v>6</v>
      </c>
      <c r="AH56" s="44"/>
      <c r="AI56" s="44"/>
      <c r="AJ56" s="44"/>
      <c r="AK56" s="44"/>
      <c r="AL56" s="44"/>
      <c r="AM56" s="36"/>
      <c r="AN56" s="46"/>
      <c r="AO56" s="45"/>
      <c r="AP56" s="46"/>
      <c r="AQ56" s="36"/>
      <c r="AR56" s="36"/>
      <c r="AS56" s="36"/>
      <c r="AT56" s="42"/>
      <c r="AU56" s="42"/>
      <c r="AV56" s="42"/>
      <c r="AW56" s="48"/>
      <c r="AX56" s="49"/>
      <c r="AY56" s="48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50"/>
      <c r="BL56" s="51"/>
      <c r="BM56" s="6"/>
      <c r="BN56" s="52"/>
      <c r="BO56" s="53"/>
      <c r="BP56" s="34"/>
      <c r="BQ56" s="34"/>
      <c r="BR56" s="34"/>
      <c r="BS56" s="53"/>
      <c r="BT56" s="53"/>
      <c r="BU56" s="34"/>
      <c r="BV56" s="32"/>
      <c r="BW56" s="52"/>
      <c r="BX56" s="52"/>
      <c r="BY56" s="50"/>
      <c r="BZ56" s="51"/>
      <c r="CA56" s="6"/>
      <c r="CB56" s="52"/>
      <c r="CC56" s="52"/>
      <c r="CD56" s="50"/>
      <c r="CE56" s="51"/>
      <c r="CF56" s="6"/>
      <c r="CG56" s="52"/>
      <c r="CH56" s="52"/>
      <c r="CI56" s="50"/>
      <c r="CJ56" s="51"/>
      <c r="CK56" s="6"/>
      <c r="CL56" s="52"/>
      <c r="CM56" s="52"/>
      <c r="CN56" s="50"/>
      <c r="CO56" s="51"/>
      <c r="CP56" s="6"/>
      <c r="CQ56" s="52"/>
      <c r="CR56" s="52"/>
      <c r="CS56" s="50"/>
      <c r="CT56" s="51"/>
      <c r="CU56" s="6"/>
      <c r="CV56" s="52"/>
      <c r="CW56" s="52"/>
      <c r="CX56" s="50"/>
      <c r="CY56" s="51"/>
      <c r="CZ56" s="6"/>
      <c r="DA56" s="52"/>
      <c r="DB56" s="52"/>
      <c r="DC56" s="50"/>
      <c r="DD56" s="51"/>
      <c r="DE56" s="6"/>
      <c r="DF56" s="52"/>
      <c r="DG56" s="52"/>
      <c r="DH56" s="50"/>
      <c r="DI56" s="51"/>
      <c r="DJ56" s="6"/>
      <c r="DK56" s="52"/>
      <c r="DL56" s="52"/>
      <c r="DM56" s="50"/>
      <c r="DN56" s="51"/>
      <c r="DO56" s="54"/>
      <c r="DP56" s="52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50"/>
      <c r="EB56" s="51"/>
      <c r="EC56" s="6"/>
      <c r="ED56" s="52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50"/>
      <c r="EP56" s="51"/>
      <c r="EQ56" s="6"/>
      <c r="ER56" s="6"/>
      <c r="ES56" s="80"/>
      <c r="ET56" s="199"/>
      <c r="EU56" s="201"/>
      <c r="EV56" s="185"/>
      <c r="EW56" s="185"/>
      <c r="EX56" s="187"/>
      <c r="EY56" s="46"/>
    </row>
    <row r="57" spans="1:158" s="15" customFormat="1" ht="30" customHeight="1" thickBot="1">
      <c r="A57" s="55"/>
      <c r="B57" s="166"/>
      <c r="C57" s="168"/>
      <c r="D57" s="214"/>
      <c r="E57" s="216"/>
      <c r="F57" s="207"/>
      <c r="G57" s="207"/>
      <c r="H57" s="207"/>
      <c r="I57" s="190"/>
      <c r="J57" s="218"/>
      <c r="K57" s="207"/>
      <c r="L57" s="56"/>
      <c r="M57" s="56"/>
      <c r="N57" s="56"/>
      <c r="O57" s="56"/>
      <c r="P57" s="56"/>
      <c r="Q57" s="57"/>
      <c r="R57" s="58"/>
      <c r="S57" s="58"/>
      <c r="T57" s="58"/>
      <c r="U57" s="58"/>
      <c r="V57" s="59"/>
      <c r="W57" s="60"/>
      <c r="X57" s="61"/>
      <c r="Y57" s="82"/>
      <c r="Z57" s="57"/>
      <c r="AA57" s="58"/>
      <c r="AB57" s="57"/>
      <c r="AC57" s="62"/>
      <c r="AD57" s="63"/>
      <c r="AE57" s="63"/>
      <c r="AF57" s="64"/>
      <c r="AG57" s="65"/>
      <c r="AH57" s="65"/>
      <c r="AI57" s="65"/>
      <c r="AJ57" s="65"/>
      <c r="AK57" s="65"/>
      <c r="AL57" s="65"/>
      <c r="AM57" s="57"/>
      <c r="AN57" s="68"/>
      <c r="AO57" s="69"/>
      <c r="AP57" s="70"/>
      <c r="AQ57" s="83"/>
      <c r="AR57" s="83"/>
      <c r="AS57" s="83"/>
      <c r="AT57" s="63"/>
      <c r="AU57" s="63"/>
      <c r="AV57" s="72"/>
      <c r="AW57" s="43"/>
      <c r="AX57" s="43"/>
      <c r="AY57" s="64"/>
      <c r="AZ57" s="57"/>
      <c r="BA57" s="57"/>
      <c r="BB57" s="57"/>
      <c r="BC57" s="57"/>
      <c r="BD57" s="73"/>
      <c r="BE57" s="56"/>
      <c r="BF57" s="56"/>
      <c r="BG57" s="56"/>
      <c r="BH57" s="57"/>
      <c r="BI57" s="57"/>
      <c r="BJ57" s="57"/>
      <c r="BK57" s="74"/>
      <c r="BL57" s="75"/>
      <c r="BM57" s="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4"/>
      <c r="BZ57" s="75"/>
      <c r="CA57" s="6"/>
      <c r="CB57" s="76"/>
      <c r="CC57" s="76"/>
      <c r="CD57" s="74"/>
      <c r="CE57" s="75"/>
      <c r="CF57" s="6"/>
      <c r="CG57" s="76"/>
      <c r="CH57" s="76"/>
      <c r="CI57" s="74"/>
      <c r="CJ57" s="75"/>
      <c r="CK57" s="6"/>
      <c r="CL57" s="76"/>
      <c r="CM57" s="76"/>
      <c r="CN57" s="74"/>
      <c r="CO57" s="75"/>
      <c r="CP57" s="6"/>
      <c r="CQ57" s="76"/>
      <c r="CR57" s="76"/>
      <c r="CS57" s="74"/>
      <c r="CT57" s="75"/>
      <c r="CU57" s="6"/>
      <c r="CV57" s="76"/>
      <c r="CW57" s="76"/>
      <c r="CX57" s="74"/>
      <c r="CY57" s="75"/>
      <c r="CZ57" s="6"/>
      <c r="DA57" s="76"/>
      <c r="DB57" s="76"/>
      <c r="DC57" s="74"/>
      <c r="DD57" s="75"/>
      <c r="DE57" s="6"/>
      <c r="DF57" s="76"/>
      <c r="DG57" s="76"/>
      <c r="DH57" s="74"/>
      <c r="DI57" s="75"/>
      <c r="DJ57" s="6"/>
      <c r="DK57" s="76"/>
      <c r="DL57" s="76"/>
      <c r="DM57" s="74"/>
      <c r="DN57" s="75"/>
      <c r="DO57" s="77"/>
      <c r="DP57" s="76"/>
      <c r="DQ57" s="57"/>
      <c r="DR57" s="57"/>
      <c r="DS57" s="57"/>
      <c r="DT57" s="57"/>
      <c r="DU57" s="57"/>
      <c r="DV57" s="57"/>
      <c r="DW57" s="57"/>
      <c r="DX57" s="57"/>
      <c r="DY57" s="57"/>
      <c r="DZ57" s="57"/>
      <c r="EA57" s="57"/>
      <c r="EB57" s="57"/>
      <c r="EC57" s="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6"/>
      <c r="EQ57" s="6"/>
      <c r="ER57" s="6"/>
      <c r="ES57" s="84"/>
      <c r="ET57" s="200"/>
      <c r="EU57" s="202"/>
      <c r="EV57" s="186"/>
      <c r="EW57" s="186"/>
      <c r="EX57" s="188"/>
      <c r="EY57" s="46"/>
    </row>
    <row r="58" spans="1:158" ht="21" customHeight="1" thickBot="1">
      <c r="B58" s="232"/>
      <c r="C58" s="233"/>
      <c r="D58" s="233"/>
      <c r="E58" s="233"/>
      <c r="F58" s="233"/>
      <c r="G58" s="233"/>
      <c r="H58" s="233"/>
      <c r="I58" s="233"/>
      <c r="J58" s="233"/>
      <c r="K58" s="233"/>
      <c r="L58" s="233"/>
      <c r="M58" s="233"/>
      <c r="N58" s="233"/>
      <c r="O58" s="233"/>
      <c r="P58" s="233"/>
      <c r="Q58" s="234"/>
      <c r="R58" s="88">
        <f t="shared" ref="R58:U59" si="51">+R6+R8+R10+R12+R14+R16+R18+R20+R22+R24+R26+R28+R30+R32+R34+R36+R38+R40+R42+R44+R46+R48+R50+R52+R54+R56</f>
        <v>24</v>
      </c>
      <c r="S58" s="88">
        <f t="shared" si="51"/>
        <v>10</v>
      </c>
      <c r="T58" s="88">
        <f t="shared" si="51"/>
        <v>107</v>
      </c>
      <c r="U58" s="88">
        <f t="shared" si="51"/>
        <v>199</v>
      </c>
      <c r="V58" s="88">
        <f>+V6+V8+V10+V12+V14+V16+V18+V20+V22+V24+V26+V28+V30+V32+V34+V36+V38+V40+V42+V44+V46</f>
        <v>0</v>
      </c>
      <c r="W58" s="88">
        <f>+W6+W8+W10+W12+W14+W16+W18+W20+W22+W24+W26+W28+W30+W32+W34+W36+W38+W40+W42+W44+W46+W48+W50+W52+W54+W56</f>
        <v>175</v>
      </c>
      <c r="X58" s="88">
        <v>9</v>
      </c>
      <c r="Y58" s="88">
        <v>7</v>
      </c>
      <c r="Z58" s="88">
        <v>7</v>
      </c>
      <c r="AA58" s="88">
        <f>+AA6+AA8+AA10+AA12+AA14+AA16+AA18+AA20+AA22+AA24+AA26+AA28+AA30+AA32+AA34+AA36+AA38+AA40+AA42+AA44+AA46+AA48+AA50+AA52+AA54+AA56</f>
        <v>10</v>
      </c>
      <c r="AB58" s="89">
        <f>+AB6+AB8+AB10+AB12+AB14+AB16+AB18+AB20+AB22+AB24+AB26+AB28+AB30+AB32+AB34+AB36+AB38+AB40+AB42+AB44+AB46+AB48+AB50+AB52+AB54+AB56</f>
        <v>3.5</v>
      </c>
      <c r="AC58" s="88">
        <f>+AC6+AC8+AC10+AC12+AC14+AC16+AC18+AC20+AC22+AC24+AC26+AC28+AC30+AC32+AC34+AC36+AC38+AC40+AC42+AC44+AC46</f>
        <v>0</v>
      </c>
      <c r="AD58" s="88">
        <f>+AD6+AD8+AD10+AD12+AD14+AD16+AD18+AD20+AD22+AD24+AD26+AD28+AD30+AD32+AD34+AD36+AD38+AD40+AD42+AD44+AD46</f>
        <v>0</v>
      </c>
      <c r="AE58" s="88">
        <f>+AE6+AE8+AE10+AE12+AE14+AE16+AE18+AE20+AE22+AE24+AE26+AE28+AE30+AE32+AE34+AE36+AE38+AE40+AE42+AE44+AE46</f>
        <v>0</v>
      </c>
      <c r="AF58" s="88">
        <f>+AF6+AF8+AF10+AF12+AF14+AF16+AF18+AF20+AF22+AF24+AF26+AF28+AF30+AF32+AF34+AF36+AF38+AF40+AF42+AF44+AF46</f>
        <v>4</v>
      </c>
      <c r="AG58" s="90">
        <f>+AG6+AG8+AG10+AG12+AG14+AG16+AG18+AG20+AG22+AG24+AG26+AG28+AG30+AG32+AG34+AG36+AG38+AG40+AG42+AG44+AG46+AG48+AG50+AG52+AG54+AG56</f>
        <v>323</v>
      </c>
      <c r="AH58" s="88">
        <f>+AH6+AH8+AH10+AH12+AH14+AH16+AH18+AH20+AH22+AH24+AH26+AH28+AH30+AH32+AH34+AH36+AH38+AH40+AH42+AH44+AH46</f>
        <v>0</v>
      </c>
      <c r="AI58" s="88">
        <f>+AI6+AI8+AI10+AI12+AI14+AI16+AI18+AI20+AI22+AI24+AI26+AI28+AI30+AI32+AI34+AI36+AI38+AI40+AI42+AI44+AI46</f>
        <v>0</v>
      </c>
      <c r="AJ58" s="90">
        <f>+AJ6+AJ8+AJ10+AJ12+AJ14+AJ16+AJ18+AJ20+AJ22+AJ24+AJ26+AJ28+AJ30+AJ32+AJ34+AJ36+AJ38+AJ40+AJ42+AJ44+AJ46+AJ48+AJ50+AJ52+AJ54+AJ56</f>
        <v>98</v>
      </c>
      <c r="AK58" s="90">
        <f>+AK6+AK8+AK10+AK12+AK14+AK16+AK18+AK20+AK22+AK24+AK26+AK28+AK30+AK32+AK34+AK36+AK38+AK40+AK42+AK44+AK46+AK48+AK50+AK52+AK54+AK56</f>
        <v>65</v>
      </c>
      <c r="AL58" s="88">
        <v>1</v>
      </c>
      <c r="AM58" s="88">
        <v>0</v>
      </c>
      <c r="AN58" s="88">
        <f>+AN6+AN8+AN10+AN12+AN14+AN16+AN18+AN20+AN22+AN24+AN26+AN28+AN30+AN32+AN34+AN36+AN38+AN40+AN42+AN44+AN46+AN48+AN50+AN52+AN54+AN56</f>
        <v>175</v>
      </c>
      <c r="AO58" s="90">
        <f>+AO6+AO8+AO10+AO12+AO14+AO16+AO18+AO20+AO22+AO24+AO26+AO28+AO30+AO32+AO34+AO36+AO38+AO40+AO42+AO44+AO46+AO48+AO50+AO52+AO54+AO56</f>
        <v>45</v>
      </c>
      <c r="AP58" s="88">
        <f>+AP6+AP8+AP10+AP12+AP14+AP16+AP18+AP20+AP22+AP24+AP26+AP28+AP30+AP32+AP34+AP36+AP38+AP40+AP42+AP44+AP46</f>
        <v>0</v>
      </c>
      <c r="AQ58" s="88">
        <f>+AQ6+AQ8+AQ10+AQ12+AQ14+AQ16+AQ18+AQ20+AQ22+AQ24+AQ26+AQ28+AQ30+AQ32+AQ34+AQ36+AQ38+AQ40+AQ42+AQ44+AQ46</f>
        <v>0</v>
      </c>
      <c r="AR58" s="88">
        <f>+AR6+AR8+AR10+AR12+AR14+AR16+AR18+AR20+AR22+AR24+AR26+AR28+AR30+AR32+AR34+AR36+AR38+AR40+AR42+AR44+AR46</f>
        <v>0</v>
      </c>
      <c r="AS58" s="88">
        <f>+AS6+AS8+AS10+AS12+AS14+AS16+AS18+AS20+AS22+AS24+AS26+AS28+AS30+AS32+AS34+AS36+AS38+AS40+AS42+AS44+AS46</f>
        <v>0</v>
      </c>
      <c r="AT58" s="88">
        <f>+AT6+AT8+AT10+AT12+AT14+AT16+AT18+AT20+AT22+AT24+AT26+AT28+AT30+AT32+AT34+AT36+AT38+AT40+AT42+AT44+AT46</f>
        <v>0</v>
      </c>
      <c r="AU58" s="88">
        <f>+AU6+AU8+AU10+AU12+AU14+AU16+AU18+AU20+AU22+AU24+AU26+AU28+AU30+AU32+AU34+AU36+AU38+AU40+AU42+AU44+AU46</f>
        <v>0</v>
      </c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3"/>
      <c r="BN58" s="230"/>
      <c r="BO58" s="230"/>
      <c r="BP58" s="230"/>
      <c r="BQ58" s="230"/>
      <c r="BR58" s="230"/>
      <c r="BS58" s="230"/>
      <c r="BT58" s="230"/>
      <c r="BU58" s="230"/>
      <c r="BV58" s="230"/>
      <c r="BW58" s="230"/>
      <c r="BX58" s="230"/>
      <c r="BY58" s="230"/>
      <c r="BZ58" s="230"/>
      <c r="CA58" s="3"/>
      <c r="CB58" s="230"/>
      <c r="CC58" s="230"/>
      <c r="CD58" s="230"/>
      <c r="CE58" s="230"/>
      <c r="CF58" s="3"/>
      <c r="CG58" s="230"/>
      <c r="CH58" s="230"/>
      <c r="CI58" s="230"/>
      <c r="CJ58" s="230"/>
      <c r="CK58" s="3"/>
      <c r="CL58" s="230"/>
      <c r="CM58" s="230"/>
      <c r="CN58" s="230"/>
      <c r="CO58" s="230"/>
      <c r="CP58" s="3"/>
      <c r="CQ58" s="230"/>
      <c r="CR58" s="230"/>
      <c r="CS58" s="230"/>
      <c r="CT58" s="230"/>
      <c r="CU58" s="3"/>
      <c r="CV58" s="230"/>
      <c r="CW58" s="230"/>
      <c r="CX58" s="230"/>
      <c r="CY58" s="230"/>
      <c r="CZ58" s="3"/>
      <c r="DA58" s="230"/>
      <c r="DB58" s="230"/>
      <c r="DC58" s="230"/>
      <c r="DD58" s="230"/>
      <c r="DE58" s="3"/>
      <c r="DF58" s="230"/>
      <c r="DG58" s="230"/>
      <c r="DH58" s="230"/>
      <c r="DI58" s="230"/>
      <c r="DJ58" s="3"/>
      <c r="DK58" s="230"/>
      <c r="DL58" s="230"/>
      <c r="DM58" s="230"/>
      <c r="DN58" s="230"/>
      <c r="DO58" s="91"/>
      <c r="DP58" s="92"/>
      <c r="DQ58" s="92"/>
      <c r="DR58" s="92"/>
      <c r="DS58" s="92"/>
      <c r="DT58" s="92"/>
      <c r="DU58" s="92"/>
      <c r="DV58" s="92"/>
      <c r="DW58" s="92"/>
      <c r="DX58" s="92"/>
      <c r="DY58" s="92"/>
      <c r="DZ58" s="92"/>
      <c r="EA58" s="92"/>
      <c r="EB58" s="92"/>
      <c r="EC58" s="3"/>
      <c r="ED58" s="92"/>
      <c r="EE58" s="92"/>
      <c r="EF58" s="92"/>
      <c r="EG58" s="92"/>
      <c r="EH58" s="92"/>
      <c r="EI58" s="92"/>
      <c r="EJ58" s="92"/>
      <c r="EK58" s="92"/>
      <c r="EL58" s="92"/>
      <c r="EM58" s="92"/>
      <c r="EN58" s="92"/>
      <c r="EO58" s="92"/>
      <c r="EP58" s="92"/>
      <c r="EQ58" s="3"/>
      <c r="ER58" s="3"/>
      <c r="ES58" s="92"/>
      <c r="ET58" s="92"/>
      <c r="EU58" s="92"/>
      <c r="EV58" s="92"/>
      <c r="EW58" s="92"/>
      <c r="EX58" s="238"/>
      <c r="EY58" s="93"/>
      <c r="EZ58"/>
      <c r="FA58"/>
    </row>
    <row r="59" spans="1:158" ht="21" customHeight="1" thickBot="1">
      <c r="B59" s="235"/>
      <c r="C59" s="236"/>
      <c r="D59" s="236"/>
      <c r="E59" s="236"/>
      <c r="F59" s="236"/>
      <c r="G59" s="236"/>
      <c r="H59" s="236"/>
      <c r="I59" s="236"/>
      <c r="J59" s="236"/>
      <c r="K59" s="236"/>
      <c r="L59" s="236"/>
      <c r="M59" s="236"/>
      <c r="N59" s="236"/>
      <c r="O59" s="236"/>
      <c r="P59" s="236"/>
      <c r="Q59" s="237"/>
      <c r="R59" s="90"/>
      <c r="S59" s="90"/>
      <c r="T59" s="90"/>
      <c r="U59" s="88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4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3"/>
      <c r="BN59" s="231"/>
      <c r="BO59" s="231"/>
      <c r="BP59" s="231"/>
      <c r="BQ59" s="231"/>
      <c r="BR59" s="231"/>
      <c r="BS59" s="231"/>
      <c r="BT59" s="231"/>
      <c r="BU59" s="231"/>
      <c r="BV59" s="231"/>
      <c r="BW59" s="231"/>
      <c r="BX59" s="231"/>
      <c r="BY59" s="231"/>
      <c r="BZ59" s="231"/>
      <c r="CA59" s="3"/>
      <c r="CB59" s="231"/>
      <c r="CC59" s="231"/>
      <c r="CD59" s="231"/>
      <c r="CE59" s="231"/>
      <c r="CF59" s="3"/>
      <c r="CG59" s="231"/>
      <c r="CH59" s="231"/>
      <c r="CI59" s="231"/>
      <c r="CJ59" s="231"/>
      <c r="CK59" s="3"/>
      <c r="CL59" s="231"/>
      <c r="CM59" s="231"/>
      <c r="CN59" s="231"/>
      <c r="CO59" s="231"/>
      <c r="CP59" s="3"/>
      <c r="CQ59" s="231"/>
      <c r="CR59" s="231"/>
      <c r="CS59" s="231"/>
      <c r="CT59" s="231"/>
      <c r="CU59" s="3"/>
      <c r="CV59" s="231"/>
      <c r="CW59" s="231"/>
      <c r="CX59" s="231"/>
      <c r="CY59" s="231"/>
      <c r="CZ59" s="3"/>
      <c r="DA59" s="231"/>
      <c r="DB59" s="231"/>
      <c r="DC59" s="231"/>
      <c r="DD59" s="231"/>
      <c r="DE59" s="3"/>
      <c r="DF59" s="231"/>
      <c r="DG59" s="231"/>
      <c r="DH59" s="231"/>
      <c r="DI59" s="231"/>
      <c r="DJ59" s="3"/>
      <c r="DK59" s="231"/>
      <c r="DL59" s="231"/>
      <c r="DM59" s="231"/>
      <c r="DN59" s="231"/>
      <c r="DO59" s="95"/>
      <c r="DP59" s="96"/>
      <c r="DQ59" s="96"/>
      <c r="DR59" s="96"/>
      <c r="DS59" s="96"/>
      <c r="DT59" s="96"/>
      <c r="DU59" s="96"/>
      <c r="DV59" s="96"/>
      <c r="DW59" s="96"/>
      <c r="DX59" s="96"/>
      <c r="DY59" s="96"/>
      <c r="DZ59" s="96"/>
      <c r="EA59" s="96"/>
      <c r="EB59" s="96"/>
      <c r="EC59" s="3"/>
      <c r="ED59" s="96"/>
      <c r="EE59" s="96"/>
      <c r="EF59" s="96"/>
      <c r="EG59" s="96"/>
      <c r="EH59" s="96"/>
      <c r="EI59" s="96"/>
      <c r="EJ59" s="96"/>
      <c r="EK59" s="96"/>
      <c r="EL59" s="96"/>
      <c r="EM59" s="96"/>
      <c r="EN59" s="96"/>
      <c r="EO59" s="96"/>
      <c r="EP59" s="96"/>
      <c r="EQ59" s="3"/>
      <c r="ER59" s="3"/>
      <c r="ES59" s="96"/>
      <c r="ET59" s="96"/>
      <c r="EU59" s="96"/>
      <c r="EV59" s="96"/>
      <c r="EW59" s="96"/>
      <c r="EX59" s="235"/>
      <c r="EY59" s="93"/>
      <c r="EZ59"/>
      <c r="FA59"/>
    </row>
    <row r="60" spans="1:158" ht="22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97"/>
      <c r="S60" s="97"/>
      <c r="T60" s="97"/>
      <c r="U60" s="97"/>
      <c r="V60" s="97"/>
      <c r="W60" s="3"/>
      <c r="X60" s="3"/>
      <c r="Y60" s="3"/>
      <c r="Z60" s="3"/>
      <c r="AA60" s="3"/>
      <c r="AB60" s="3"/>
      <c r="AC60" s="97"/>
      <c r="AD60" s="97"/>
      <c r="AE60" s="97"/>
      <c r="AF60" s="97"/>
      <c r="AG60" s="98" t="s">
        <v>221</v>
      </c>
      <c r="AH60" s="98"/>
      <c r="AI60" s="98"/>
      <c r="AJ60" s="98"/>
      <c r="AK60" s="98"/>
      <c r="AL60" s="98"/>
      <c r="AM60" s="6"/>
      <c r="AN60" s="2"/>
      <c r="AO60" s="98"/>
      <c r="AP60" s="98"/>
      <c r="AQ60" s="98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2"/>
      <c r="EZ60" s="2"/>
      <c r="FA60" s="2"/>
      <c r="FB60" s="3"/>
    </row>
    <row r="61" spans="1:158" ht="17.2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97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97"/>
      <c r="AG61" s="98" t="s">
        <v>222</v>
      </c>
      <c r="AH61" s="98"/>
      <c r="AI61" s="98"/>
      <c r="AJ61" s="98"/>
      <c r="AK61" s="98"/>
      <c r="AL61" s="98"/>
      <c r="AM61" s="6"/>
      <c r="AN61" s="2"/>
      <c r="AO61" s="98"/>
      <c r="AP61" s="98"/>
      <c r="AQ61" s="98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239" t="s">
        <v>223</v>
      </c>
      <c r="ET61" s="239"/>
      <c r="EU61" s="99"/>
      <c r="EV61" s="240" t="s">
        <v>224</v>
      </c>
      <c r="EW61" s="240"/>
      <c r="EX61" s="240"/>
      <c r="EY61" s="2"/>
      <c r="EZ61" s="2"/>
      <c r="FA61" s="2"/>
      <c r="FB61" s="3"/>
    </row>
    <row r="62" spans="1:158" ht="15.7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98" t="s">
        <v>225</v>
      </c>
      <c r="AH62" s="98"/>
      <c r="AI62" s="98"/>
      <c r="AJ62" s="98"/>
      <c r="AK62" s="98"/>
      <c r="AL62" s="98"/>
      <c r="AM62" s="6"/>
      <c r="AN62" s="2"/>
      <c r="AO62" s="98"/>
      <c r="AP62" s="98"/>
      <c r="AQ62" s="98"/>
      <c r="AR62" s="3"/>
      <c r="AS62" s="3"/>
      <c r="AT62" s="97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2"/>
      <c r="EZ62" s="2"/>
      <c r="FA62" s="2"/>
      <c r="FB62" s="3"/>
    </row>
    <row r="63" spans="1:158" ht="21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97"/>
      <c r="AE63" s="97"/>
      <c r="AF63" s="3"/>
      <c r="AG63" s="98" t="s">
        <v>226</v>
      </c>
      <c r="AH63" s="98"/>
      <c r="AI63" s="98"/>
      <c r="AJ63" s="98"/>
      <c r="AK63" s="98"/>
      <c r="AL63" s="98"/>
      <c r="AM63" s="6"/>
      <c r="AN63" s="2"/>
      <c r="AO63" s="98"/>
      <c r="AP63" s="98"/>
      <c r="AQ63" s="98"/>
      <c r="AR63" s="3"/>
      <c r="AS63" s="3"/>
      <c r="AT63" s="97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2"/>
      <c r="EZ63" s="2"/>
      <c r="FA63" s="2"/>
      <c r="FB63" s="3"/>
    </row>
    <row r="64" spans="1:158" ht="22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97"/>
      <c r="AE64" s="97"/>
      <c r="AF64" s="3"/>
      <c r="AG64" s="98" t="s">
        <v>227</v>
      </c>
      <c r="AH64" s="98"/>
      <c r="AI64" s="98"/>
      <c r="AJ64" s="98"/>
      <c r="AK64" s="98"/>
      <c r="AL64" s="98"/>
      <c r="AM64" s="6"/>
      <c r="AN64" s="2"/>
      <c r="AO64" s="98"/>
      <c r="AP64" s="98"/>
      <c r="AQ64" s="98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2"/>
      <c r="EZ64" s="2"/>
      <c r="FA64" s="2"/>
      <c r="FB64" s="3"/>
    </row>
    <row r="65" spans="2:158" ht="20.2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98" t="s">
        <v>228</v>
      </c>
      <c r="AH65" s="98"/>
      <c r="AI65" s="98"/>
      <c r="AJ65" s="98"/>
      <c r="AK65" s="98"/>
      <c r="AL65" s="98"/>
      <c r="AM65" s="6"/>
      <c r="AN65" s="2"/>
      <c r="AO65" s="98"/>
      <c r="AP65" s="98"/>
      <c r="AQ65" s="98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2"/>
      <c r="EZ65" s="2"/>
      <c r="FA65" s="2"/>
      <c r="FB65" s="3"/>
    </row>
    <row r="66" spans="2:158" ht="20.25" customHeight="1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98" t="s">
        <v>229</v>
      </c>
      <c r="AH66" s="6"/>
      <c r="AI66" s="6"/>
      <c r="AJ66" s="6"/>
      <c r="AK66" s="6"/>
      <c r="AL66" s="6"/>
      <c r="AM66" s="6"/>
      <c r="AN66" s="2"/>
      <c r="AO66" s="98"/>
      <c r="AP66" s="6"/>
      <c r="AQ66" s="6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2"/>
      <c r="EZ66" s="2"/>
      <c r="FA66" s="2"/>
      <c r="FB66" s="3"/>
    </row>
  </sheetData>
  <mergeCells count="543">
    <mergeCell ref="CV58:CV59"/>
    <mergeCell ref="CW58:CW59"/>
    <mergeCell ref="CX58:CX59"/>
    <mergeCell ref="DN58:DN59"/>
    <mergeCell ref="EX58:EX59"/>
    <mergeCell ref="ES61:ET61"/>
    <mergeCell ref="EV61:EX61"/>
    <mergeCell ref="DG58:DG59"/>
    <mergeCell ref="DH58:DH59"/>
    <mergeCell ref="DI58:DI59"/>
    <mergeCell ref="DK58:DK59"/>
    <mergeCell ref="DL58:DL59"/>
    <mergeCell ref="DM58:DM59"/>
    <mergeCell ref="EX56:EX57"/>
    <mergeCell ref="B58:Q59"/>
    <mergeCell ref="BN58:BN59"/>
    <mergeCell ref="BO58:BO59"/>
    <mergeCell ref="BP58:BP59"/>
    <mergeCell ref="BQ58:BQ59"/>
    <mergeCell ref="BR58:BR59"/>
    <mergeCell ref="BS58:BS59"/>
    <mergeCell ref="BT58:BT59"/>
    <mergeCell ref="BU58:BU59"/>
    <mergeCell ref="J56:J57"/>
    <mergeCell ref="K56:K57"/>
    <mergeCell ref="ET56:ET57"/>
    <mergeCell ref="EU56:EU57"/>
    <mergeCell ref="EV56:EV57"/>
    <mergeCell ref="EW56:EW57"/>
    <mergeCell ref="CJ58:CJ59"/>
    <mergeCell ref="CL58:CL59"/>
    <mergeCell ref="CM58:CM59"/>
    <mergeCell ref="CN58:CN59"/>
    <mergeCell ref="CO58:CO59"/>
    <mergeCell ref="CQ58:CQ59"/>
    <mergeCell ref="CC58:CC59"/>
    <mergeCell ref="CD58:CD59"/>
    <mergeCell ref="J54:J55"/>
    <mergeCell ref="K54:K55"/>
    <mergeCell ref="ET54:ET55"/>
    <mergeCell ref="EU54:EU55"/>
    <mergeCell ref="EV54:EV55"/>
    <mergeCell ref="BV58:BV59"/>
    <mergeCell ref="BW58:BW59"/>
    <mergeCell ref="BX58:BX59"/>
    <mergeCell ref="BY58:BY59"/>
    <mergeCell ref="BZ58:BZ59"/>
    <mergeCell ref="CB58:CB59"/>
    <mergeCell ref="CE58:CE59"/>
    <mergeCell ref="CG58:CG59"/>
    <mergeCell ref="CH58:CH59"/>
    <mergeCell ref="CI58:CI59"/>
    <mergeCell ref="CY58:CY59"/>
    <mergeCell ref="DA58:DA59"/>
    <mergeCell ref="DB58:DB59"/>
    <mergeCell ref="DC58:DC59"/>
    <mergeCell ref="DD58:DD59"/>
    <mergeCell ref="DF58:DF59"/>
    <mergeCell ref="CR58:CR59"/>
    <mergeCell ref="CS58:CS59"/>
    <mergeCell ref="CT58:CT59"/>
    <mergeCell ref="B56:B57"/>
    <mergeCell ref="C56:C57"/>
    <mergeCell ref="D56:D57"/>
    <mergeCell ref="E56:E57"/>
    <mergeCell ref="F56:F57"/>
    <mergeCell ref="G56:G57"/>
    <mergeCell ref="H56:H57"/>
    <mergeCell ref="I56:I57"/>
    <mergeCell ref="I54:I55"/>
    <mergeCell ref="EV52:EV53"/>
    <mergeCell ref="EW52:EW53"/>
    <mergeCell ref="EX52:EX53"/>
    <mergeCell ref="B54:B55"/>
    <mergeCell ref="C54:C55"/>
    <mergeCell ref="D54:D55"/>
    <mergeCell ref="E54:E55"/>
    <mergeCell ref="F54:F55"/>
    <mergeCell ref="G54:G55"/>
    <mergeCell ref="H54:H55"/>
    <mergeCell ref="H52:H53"/>
    <mergeCell ref="I52:I53"/>
    <mergeCell ref="J52:J53"/>
    <mergeCell ref="K52:K53"/>
    <mergeCell ref="ET52:ET53"/>
    <mergeCell ref="EU52:EU53"/>
    <mergeCell ref="B52:B53"/>
    <mergeCell ref="C52:C53"/>
    <mergeCell ref="D52:D53"/>
    <mergeCell ref="E52:E53"/>
    <mergeCell ref="F52:F53"/>
    <mergeCell ref="G52:G53"/>
    <mergeCell ref="EW54:EW55"/>
    <mergeCell ref="EX54:EX55"/>
    <mergeCell ref="EX50:EX51"/>
    <mergeCell ref="EX48:EX49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K48:K49"/>
    <mergeCell ref="ES48:ES49"/>
    <mergeCell ref="ET48:ET49"/>
    <mergeCell ref="EU48:EU49"/>
    <mergeCell ref="EV48:EV49"/>
    <mergeCell ref="EW48:EW49"/>
    <mergeCell ref="EU46:EU47"/>
    <mergeCell ref="EV46:EV47"/>
    <mergeCell ref="EW46:EW47"/>
    <mergeCell ref="B46:B47"/>
    <mergeCell ref="C46:C47"/>
    <mergeCell ref="D46:D47"/>
    <mergeCell ref="K50:K51"/>
    <mergeCell ref="ET50:ET51"/>
    <mergeCell ref="EU50:EU51"/>
    <mergeCell ref="EV50:EV51"/>
    <mergeCell ref="EW50:EW51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E46:E47"/>
    <mergeCell ref="F46:F47"/>
    <mergeCell ref="G46:G47"/>
    <mergeCell ref="H46:H47"/>
    <mergeCell ref="I46:I47"/>
    <mergeCell ref="I44:I45"/>
    <mergeCell ref="EV42:EV43"/>
    <mergeCell ref="EW42:EW43"/>
    <mergeCell ref="EX42:EX43"/>
    <mergeCell ref="J42:J43"/>
    <mergeCell ref="K42:K43"/>
    <mergeCell ref="ET42:ET43"/>
    <mergeCell ref="EU42:EU43"/>
    <mergeCell ref="EW44:EW45"/>
    <mergeCell ref="EX44:EX45"/>
    <mergeCell ref="J44:J45"/>
    <mergeCell ref="K44:K45"/>
    <mergeCell ref="ET44:ET45"/>
    <mergeCell ref="EU44:EU45"/>
    <mergeCell ref="EV44:EV45"/>
    <mergeCell ref="EX46:EX47"/>
    <mergeCell ref="J46:J47"/>
    <mergeCell ref="K46:K47"/>
    <mergeCell ref="ET46:ET47"/>
    <mergeCell ref="H44:H45"/>
    <mergeCell ref="H42:H43"/>
    <mergeCell ref="I42:I43"/>
    <mergeCell ref="B42:B43"/>
    <mergeCell ref="C42:C43"/>
    <mergeCell ref="D42:D43"/>
    <mergeCell ref="E42:E43"/>
    <mergeCell ref="F42:F43"/>
    <mergeCell ref="G42:G43"/>
    <mergeCell ref="D38:D39"/>
    <mergeCell ref="E38:E39"/>
    <mergeCell ref="F38:F39"/>
    <mergeCell ref="G38:G39"/>
    <mergeCell ref="B44:B45"/>
    <mergeCell ref="C44:C45"/>
    <mergeCell ref="D44:D45"/>
    <mergeCell ref="E44:E45"/>
    <mergeCell ref="F44:F45"/>
    <mergeCell ref="G44:G45"/>
    <mergeCell ref="K40:K41"/>
    <mergeCell ref="ET40:ET41"/>
    <mergeCell ref="EU40:EU41"/>
    <mergeCell ref="EV40:EV41"/>
    <mergeCell ref="EW40:EW41"/>
    <mergeCell ref="EX40:EX41"/>
    <mergeCell ref="EX38:EX39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J38:J39"/>
    <mergeCell ref="K38:K39"/>
    <mergeCell ref="ET38:ET39"/>
    <mergeCell ref="EU38:EU39"/>
    <mergeCell ref="EV38:EV39"/>
    <mergeCell ref="EW38:EW39"/>
    <mergeCell ref="B38:B39"/>
    <mergeCell ref="C38:C39"/>
    <mergeCell ref="H38:H39"/>
    <mergeCell ref="I38:I39"/>
    <mergeCell ref="I36:I37"/>
    <mergeCell ref="EV34:EV35"/>
    <mergeCell ref="EW34:EW35"/>
    <mergeCell ref="EX34:EX35"/>
    <mergeCell ref="B36:B37"/>
    <mergeCell ref="C36:C37"/>
    <mergeCell ref="D36:D37"/>
    <mergeCell ref="E36:E37"/>
    <mergeCell ref="F36:F37"/>
    <mergeCell ref="G36:G37"/>
    <mergeCell ref="H36:H37"/>
    <mergeCell ref="H34:H35"/>
    <mergeCell ref="I34:I35"/>
    <mergeCell ref="J34:J35"/>
    <mergeCell ref="K34:K35"/>
    <mergeCell ref="ET34:ET35"/>
    <mergeCell ref="EU34:EU35"/>
    <mergeCell ref="B34:B35"/>
    <mergeCell ref="C34:C35"/>
    <mergeCell ref="D34:D35"/>
    <mergeCell ref="E34:E35"/>
    <mergeCell ref="F34:F35"/>
    <mergeCell ref="G34:G35"/>
    <mergeCell ref="EW36:EW37"/>
    <mergeCell ref="EX36:EX37"/>
    <mergeCell ref="K32:K33"/>
    <mergeCell ref="ET32:ET33"/>
    <mergeCell ref="EU32:EU33"/>
    <mergeCell ref="EV32:EV33"/>
    <mergeCell ref="EW32:EW33"/>
    <mergeCell ref="EX32:EX33"/>
    <mergeCell ref="J36:J37"/>
    <mergeCell ref="K36:K37"/>
    <mergeCell ref="ET36:ET37"/>
    <mergeCell ref="EU36:EU37"/>
    <mergeCell ref="EV36:EV37"/>
    <mergeCell ref="ET28:ET29"/>
    <mergeCell ref="EU28:EU29"/>
    <mergeCell ref="EV28:EV29"/>
    <mergeCell ref="B28:B29"/>
    <mergeCell ref="C28:C29"/>
    <mergeCell ref="D28:D29"/>
    <mergeCell ref="EX30:EX31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J30:J31"/>
    <mergeCell ref="K30:K31"/>
    <mergeCell ref="ET30:ET31"/>
    <mergeCell ref="EU30:EU31"/>
    <mergeCell ref="EV30:EV31"/>
    <mergeCell ref="EW30:EW31"/>
    <mergeCell ref="B30:B31"/>
    <mergeCell ref="C30:C31"/>
    <mergeCell ref="D30:D31"/>
    <mergeCell ref="E30:E31"/>
    <mergeCell ref="F30:F31"/>
    <mergeCell ref="G30:G31"/>
    <mergeCell ref="H30:H31"/>
    <mergeCell ref="I30:I31"/>
    <mergeCell ref="J28:J29"/>
    <mergeCell ref="E28:E29"/>
    <mergeCell ref="F28:F29"/>
    <mergeCell ref="G28:G29"/>
    <mergeCell ref="H28:H29"/>
    <mergeCell ref="I28:I29"/>
    <mergeCell ref="I26:I27"/>
    <mergeCell ref="EV24:EV25"/>
    <mergeCell ref="EW24:EW25"/>
    <mergeCell ref="EX24:EX25"/>
    <mergeCell ref="J24:J25"/>
    <mergeCell ref="K24:K25"/>
    <mergeCell ref="ET24:ET25"/>
    <mergeCell ref="EU24:EU25"/>
    <mergeCell ref="EW26:EW27"/>
    <mergeCell ref="EX26:EX27"/>
    <mergeCell ref="J26:J27"/>
    <mergeCell ref="K26:K27"/>
    <mergeCell ref="ET26:ET27"/>
    <mergeCell ref="EU26:EU27"/>
    <mergeCell ref="EV26:EV27"/>
    <mergeCell ref="EW28:EW29"/>
    <mergeCell ref="EX28:EX29"/>
    <mergeCell ref="K28:K29"/>
    <mergeCell ref="ES28:ES29"/>
    <mergeCell ref="B26:B27"/>
    <mergeCell ref="C26:C27"/>
    <mergeCell ref="D26:D27"/>
    <mergeCell ref="E26:E27"/>
    <mergeCell ref="F26:F27"/>
    <mergeCell ref="G26:G27"/>
    <mergeCell ref="H26:H27"/>
    <mergeCell ref="H24:H25"/>
    <mergeCell ref="I24:I25"/>
    <mergeCell ref="B24:B25"/>
    <mergeCell ref="C24:C25"/>
    <mergeCell ref="D24:D25"/>
    <mergeCell ref="E24:E25"/>
    <mergeCell ref="F24:F25"/>
    <mergeCell ref="G24:G25"/>
    <mergeCell ref="K22:K23"/>
    <mergeCell ref="ET22:ET23"/>
    <mergeCell ref="EU22:EU23"/>
    <mergeCell ref="EV22:EV23"/>
    <mergeCell ref="EW22:EW23"/>
    <mergeCell ref="EX22:EX23"/>
    <mergeCell ref="EX20:EX21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J20:J21"/>
    <mergeCell ref="K20:K21"/>
    <mergeCell ref="ET20:ET21"/>
    <mergeCell ref="EU20:EU21"/>
    <mergeCell ref="EV20:EV21"/>
    <mergeCell ref="EW20:EW21"/>
    <mergeCell ref="EW18:EW19"/>
    <mergeCell ref="EX18:EX19"/>
    <mergeCell ref="B20:B21"/>
    <mergeCell ref="C20:C21"/>
    <mergeCell ref="D20:D21"/>
    <mergeCell ref="E20:E21"/>
    <mergeCell ref="F20:F21"/>
    <mergeCell ref="G20:G21"/>
    <mergeCell ref="H20:H21"/>
    <mergeCell ref="I20:I21"/>
    <mergeCell ref="J18:J19"/>
    <mergeCell ref="K18:K19"/>
    <mergeCell ref="ES18:ES19"/>
    <mergeCell ref="ET18:ET19"/>
    <mergeCell ref="EU18:EU19"/>
    <mergeCell ref="EV18:EV19"/>
    <mergeCell ref="B18:B19"/>
    <mergeCell ref="C18:C19"/>
    <mergeCell ref="D18:D19"/>
    <mergeCell ref="E18:E19"/>
    <mergeCell ref="F18:F19"/>
    <mergeCell ref="G18:G19"/>
    <mergeCell ref="H18:H19"/>
    <mergeCell ref="I18:I19"/>
    <mergeCell ref="I16:I17"/>
    <mergeCell ref="EX14:EX15"/>
    <mergeCell ref="B16:B17"/>
    <mergeCell ref="C16:C17"/>
    <mergeCell ref="D16:D17"/>
    <mergeCell ref="E16:E17"/>
    <mergeCell ref="F16:F17"/>
    <mergeCell ref="G16:G17"/>
    <mergeCell ref="H16:H17"/>
    <mergeCell ref="H14:H15"/>
    <mergeCell ref="I14:I15"/>
    <mergeCell ref="J14:J15"/>
    <mergeCell ref="K14:K15"/>
    <mergeCell ref="ET14:ET15"/>
    <mergeCell ref="EU14:EU15"/>
    <mergeCell ref="EW16:EW17"/>
    <mergeCell ref="EX16:EX17"/>
    <mergeCell ref="J16:J17"/>
    <mergeCell ref="K16:K17"/>
    <mergeCell ref="ET16:ET17"/>
    <mergeCell ref="EU16:EU17"/>
    <mergeCell ref="EV16:EV17"/>
    <mergeCell ref="EU12:EU13"/>
    <mergeCell ref="EV12:EV13"/>
    <mergeCell ref="EW12:EW13"/>
    <mergeCell ref="EX12:EX13"/>
    <mergeCell ref="B14:B15"/>
    <mergeCell ref="C14:C15"/>
    <mergeCell ref="D14:D15"/>
    <mergeCell ref="E14:E15"/>
    <mergeCell ref="F14:F15"/>
    <mergeCell ref="G14:G15"/>
    <mergeCell ref="H12:H13"/>
    <mergeCell ref="I12:I13"/>
    <mergeCell ref="J12:J13"/>
    <mergeCell ref="K12:K13"/>
    <mergeCell ref="ES12:ES13"/>
    <mergeCell ref="ET12:ET13"/>
    <mergeCell ref="B12:B13"/>
    <mergeCell ref="C12:C13"/>
    <mergeCell ref="D12:D13"/>
    <mergeCell ref="E12:E13"/>
    <mergeCell ref="F12:F13"/>
    <mergeCell ref="G12:G13"/>
    <mergeCell ref="EV14:EV15"/>
    <mergeCell ref="EW14:EW15"/>
    <mergeCell ref="K10:K11"/>
    <mergeCell ref="ET10:ET11"/>
    <mergeCell ref="EU10:EU11"/>
    <mergeCell ref="EV10:EV11"/>
    <mergeCell ref="EW10:EW11"/>
    <mergeCell ref="EX10:EX11"/>
    <mergeCell ref="EX8:EX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J8:J9"/>
    <mergeCell ref="K8:K9"/>
    <mergeCell ref="ET8:ET9"/>
    <mergeCell ref="EU8:EU9"/>
    <mergeCell ref="EV8:EV9"/>
    <mergeCell ref="EW8:EW9"/>
    <mergeCell ref="EV6:EV7"/>
    <mergeCell ref="EW6:EW7"/>
    <mergeCell ref="EX6:EX7"/>
    <mergeCell ref="B8:B9"/>
    <mergeCell ref="C8:C9"/>
    <mergeCell ref="D8:D9"/>
    <mergeCell ref="F8:F9"/>
    <mergeCell ref="G8:G9"/>
    <mergeCell ref="H8:H9"/>
    <mergeCell ref="I8:I9"/>
    <mergeCell ref="I6:I7"/>
    <mergeCell ref="J6:J7"/>
    <mergeCell ref="K6:K7"/>
    <mergeCell ref="ES6:ES7"/>
    <mergeCell ref="ET6:ET7"/>
    <mergeCell ref="EU6:EU7"/>
    <mergeCell ref="EY4:EY5"/>
    <mergeCell ref="B6:B7"/>
    <mergeCell ref="C6:C7"/>
    <mergeCell ref="D6:D7"/>
    <mergeCell ref="E6:E7"/>
    <mergeCell ref="F6:F7"/>
    <mergeCell ref="G6:G7"/>
    <mergeCell ref="H6:H7"/>
    <mergeCell ref="ET4:ET5"/>
    <mergeCell ref="EU4:EU5"/>
    <mergeCell ref="EV4:EV5"/>
    <mergeCell ref="EW4:EW5"/>
    <mergeCell ref="EX4:EX5"/>
    <mergeCell ref="EL4:EL5"/>
    <mergeCell ref="EM4:EM5"/>
    <mergeCell ref="EN4:EN5"/>
    <mergeCell ref="EO4:EO5"/>
    <mergeCell ref="EP4:EP5"/>
    <mergeCell ref="ES4:ES5"/>
    <mergeCell ref="EF4:EF5"/>
    <mergeCell ref="EG4:EG5"/>
    <mergeCell ref="EH4:EH5"/>
    <mergeCell ref="EI4:EI5"/>
    <mergeCell ref="EJ4:EJ5"/>
    <mergeCell ref="EK4:EK5"/>
    <mergeCell ref="DY4:DY5"/>
    <mergeCell ref="DZ4:DZ5"/>
    <mergeCell ref="EA4:EA5"/>
    <mergeCell ref="EB4:EB5"/>
    <mergeCell ref="ED4:ED5"/>
    <mergeCell ref="EE4:EE5"/>
    <mergeCell ref="DU4:DU5"/>
    <mergeCell ref="DV4:DV5"/>
    <mergeCell ref="DW4:DW5"/>
    <mergeCell ref="DX4:DX5"/>
    <mergeCell ref="DA4:DD4"/>
    <mergeCell ref="DF4:DI4"/>
    <mergeCell ref="DK4:DN4"/>
    <mergeCell ref="DP4:DP5"/>
    <mergeCell ref="DQ4:DQ5"/>
    <mergeCell ref="DR4:DR5"/>
    <mergeCell ref="CV4:CY4"/>
    <mergeCell ref="BG4:BG5"/>
    <mergeCell ref="BH4:BH5"/>
    <mergeCell ref="BI4:BI5"/>
    <mergeCell ref="BJ4:BJ5"/>
    <mergeCell ref="BK4:BK5"/>
    <mergeCell ref="BL4:BL5"/>
    <mergeCell ref="DS4:DS5"/>
    <mergeCell ref="DT4:DT5"/>
    <mergeCell ref="AV4:AV5"/>
    <mergeCell ref="AW4:AW5"/>
    <mergeCell ref="AX4:AX5"/>
    <mergeCell ref="AZ4:AZ5"/>
    <mergeCell ref="BN4:BZ4"/>
    <mergeCell ref="CB4:CE4"/>
    <mergeCell ref="CG4:CJ4"/>
    <mergeCell ref="CL4:CO4"/>
    <mergeCell ref="CQ4:CT4"/>
    <mergeCell ref="X1:AD1"/>
    <mergeCell ref="AP1:AV1"/>
    <mergeCell ref="ED3:EP3"/>
    <mergeCell ref="X4:X5"/>
    <mergeCell ref="Y4:Y5"/>
    <mergeCell ref="Z4:Z5"/>
    <mergeCell ref="AA4:AA5"/>
    <mergeCell ref="AB4:AB5"/>
    <mergeCell ref="AC4:AC5"/>
    <mergeCell ref="AM4:AM5"/>
    <mergeCell ref="AN4:AO4"/>
    <mergeCell ref="AP4:AP5"/>
    <mergeCell ref="AQ4:AQ5"/>
    <mergeCell ref="AR4:AR5"/>
    <mergeCell ref="AS4:AS5"/>
    <mergeCell ref="AD4:AD5"/>
    <mergeCell ref="AE4:AE5"/>
    <mergeCell ref="AF4:AF5"/>
    <mergeCell ref="AG4:AG5"/>
    <mergeCell ref="AH4:AK4"/>
    <mergeCell ref="AL4:AL5"/>
    <mergeCell ref="BA4:BA5"/>
    <mergeCell ref="BB4:BB5"/>
    <mergeCell ref="BC4:BC5"/>
    <mergeCell ref="ES3:EX3"/>
    <mergeCell ref="B4:B5"/>
    <mergeCell ref="C4:C5"/>
    <mergeCell ref="D4:D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V4"/>
    <mergeCell ref="BD4:BD5"/>
    <mergeCell ref="BE4:BE5"/>
    <mergeCell ref="BF4:BF5"/>
    <mergeCell ref="AT4:AT5"/>
    <mergeCell ref="AU4:AU5"/>
  </mergeCells>
  <pageMargins left="0.14000000000000001" right="0.15748031496062992" top="0.15748031496062992" bottom="0.15" header="0.15748031496062992" footer="0.15748031496062992"/>
  <pageSetup paperSize="9" scale="4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Тарификация 08-2020</vt:lpstr>
      <vt:lpstr>'Тарификация 08-2020'!Область_печати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2020-09-22T11:04:10Z</dcterms:created>
  <dcterms:modified xsi:type="dcterms:W3CDTF">2020-10-27T12:40:52Z</dcterms:modified>
</cp:coreProperties>
</file>